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OLO\APPALTI\ISIS LATISANA VIAGGI DUBLINO\NOMINA COMMISSIONE E VALUTAZIONI\"/>
    </mc:Choice>
  </mc:AlternateContent>
  <bookViews>
    <workbookView xWindow="0" yWindow="0" windowWidth="23040" windowHeight="9075" activeTab="2"/>
  </bookViews>
  <sheets>
    <sheet name="Setup" sheetId="1" r:id="rId1"/>
    <sheet name="1_4_Organizzazione didat" sheetId="2" r:id="rId2"/>
    <sheet name="2_4_Qualità programma" sheetId="3" r:id="rId3"/>
    <sheet name="4_2_Coperture aggiuntive" sheetId="4" r:id="rId4"/>
    <sheet name="4_4_Piano gestione emerg" sheetId="5" r:id="rId5"/>
    <sheet name="Tabellari_Input" sheetId="6" r:id="rId6"/>
    <sheet name="Riepilogo" sheetId="7" r:id="rId7"/>
  </sheets>
  <definedNames>
    <definedName name="_xlnm.Print_Area" localSheetId="1">'1_4_Organizzazione didat'!$A$1:$K$61</definedName>
    <definedName name="_xlnm.Print_Area" localSheetId="2">'2_4_Qualità programma'!$A$1:$K$61</definedName>
    <definedName name="_xlnm.Print_Area" localSheetId="3">'4_2_Coperture aggiuntive'!$A$1:$K$61</definedName>
    <definedName name="_xlnm.Print_Area" localSheetId="4">'4_4_Piano gestione emerg'!$A$1:$K$62</definedName>
    <definedName name="_xlnm.Print_Area" localSheetId="6">Riepilogo!$A$1:$O$31</definedName>
    <definedName name="_xlnm.Print_Area" localSheetId="0">Setup!$A$1:$H$23</definedName>
    <definedName name="_xlnm.Print_Area" localSheetId="5">Tabellari_Input!$A$1:$Y$20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C16" i="4"/>
  <c r="D16" i="4"/>
  <c r="E16" i="4"/>
  <c r="F16" i="4"/>
  <c r="Y17" i="6"/>
  <c r="O20" i="7" s="1"/>
  <c r="U17" i="6"/>
  <c r="M20" i="7" s="1"/>
  <c r="Q17" i="6"/>
  <c r="K20" i="7" s="1"/>
  <c r="M17" i="6"/>
  <c r="I20" i="7" s="1"/>
  <c r="I17" i="6"/>
  <c r="G20" i="7" s="1"/>
  <c r="Y16" i="6"/>
  <c r="N18" i="7" s="1"/>
  <c r="U16" i="6"/>
  <c r="M18" i="7" s="1"/>
  <c r="Q16" i="6"/>
  <c r="K18" i="7" s="1"/>
  <c r="M16" i="6"/>
  <c r="I18" i="7" s="1"/>
  <c r="I16" i="6"/>
  <c r="G18" i="7" s="1"/>
  <c r="Y15" i="6"/>
  <c r="O17" i="7" s="1"/>
  <c r="U15" i="6"/>
  <c r="M17" i="7" s="1"/>
  <c r="Q15" i="6"/>
  <c r="K17" i="7" s="1"/>
  <c r="M15" i="6"/>
  <c r="H17" i="7" s="1"/>
  <c r="I15" i="6"/>
  <c r="G17" i="7" s="1"/>
  <c r="Y14" i="6"/>
  <c r="O16" i="7" s="1"/>
  <c r="U14" i="6"/>
  <c r="L16" i="7" s="1"/>
  <c r="Q14" i="6"/>
  <c r="K16" i="7" s="1"/>
  <c r="M14" i="6"/>
  <c r="I16" i="7" s="1"/>
  <c r="I14" i="6"/>
  <c r="G16" i="7" s="1"/>
  <c r="Y13" i="6"/>
  <c r="O15" i="7" s="1"/>
  <c r="U13" i="6"/>
  <c r="L15" i="7" s="1"/>
  <c r="Q13" i="6"/>
  <c r="K15" i="7" s="1"/>
  <c r="M13" i="6"/>
  <c r="I15" i="7" s="1"/>
  <c r="I13" i="6"/>
  <c r="F15" i="7" s="1"/>
  <c r="Y12" i="6"/>
  <c r="O14" i="7" s="1"/>
  <c r="U12" i="6"/>
  <c r="M14" i="7" s="1"/>
  <c r="Q12" i="6"/>
  <c r="K14" i="7" s="1"/>
  <c r="M12" i="6"/>
  <c r="I14" i="7" s="1"/>
  <c r="I12" i="6"/>
  <c r="F14" i="7" s="1"/>
  <c r="Y11" i="6"/>
  <c r="O12" i="7" s="1"/>
  <c r="U11" i="6"/>
  <c r="M12" i="7" s="1"/>
  <c r="Q11" i="6"/>
  <c r="K12" i="7" s="1"/>
  <c r="M11" i="6"/>
  <c r="I12" i="7" s="1"/>
  <c r="I11" i="6"/>
  <c r="G12" i="7" s="1"/>
  <c r="Y10" i="6"/>
  <c r="O11" i="7" s="1"/>
  <c r="U10" i="6"/>
  <c r="M11" i="7" s="1"/>
  <c r="Q10" i="6"/>
  <c r="K11" i="7" s="1"/>
  <c r="M10" i="6"/>
  <c r="I11" i="7" s="1"/>
  <c r="I10" i="6"/>
  <c r="G11" i="7" s="1"/>
  <c r="Y9" i="6"/>
  <c r="O10" i="7" s="1"/>
  <c r="U9" i="6"/>
  <c r="M10" i="7" s="1"/>
  <c r="Q9" i="6"/>
  <c r="K10" i="7" s="1"/>
  <c r="M9" i="6"/>
  <c r="H10" i="7" s="1"/>
  <c r="I9" i="6"/>
  <c r="G10" i="7" s="1"/>
  <c r="Y8" i="6"/>
  <c r="O8" i="7" s="1"/>
  <c r="U8" i="6"/>
  <c r="L8" i="7" s="1"/>
  <c r="Q8" i="6"/>
  <c r="K8" i="7" s="1"/>
  <c r="M8" i="6"/>
  <c r="I8" i="7" s="1"/>
  <c r="I8" i="6"/>
  <c r="G8" i="7" s="1"/>
  <c r="Y7" i="6"/>
  <c r="O7" i="7" s="1"/>
  <c r="U7" i="6"/>
  <c r="L7" i="7" s="1"/>
  <c r="Q7" i="6"/>
  <c r="K7" i="7" s="1"/>
  <c r="M7" i="6"/>
  <c r="I7" i="7" s="1"/>
  <c r="I7" i="6"/>
  <c r="G7" i="7" s="1"/>
  <c r="Y6" i="6"/>
  <c r="O6" i="7" s="1"/>
  <c r="U6" i="6"/>
  <c r="M6" i="7" s="1"/>
  <c r="Q6" i="6"/>
  <c r="K6" i="7" s="1"/>
  <c r="M6" i="6"/>
  <c r="I6" i="6"/>
  <c r="G6" i="7" s="1"/>
  <c r="F48" i="5"/>
  <c r="E48" i="5"/>
  <c r="D48" i="5"/>
  <c r="C48" i="5"/>
  <c r="B48" i="5"/>
  <c r="F32" i="5"/>
  <c r="E32" i="5"/>
  <c r="D32" i="5"/>
  <c r="C32" i="5"/>
  <c r="B32" i="5"/>
  <c r="F16" i="5"/>
  <c r="E16" i="5"/>
  <c r="D16" i="5"/>
  <c r="C16" i="5"/>
  <c r="B16" i="5"/>
  <c r="F48" i="4"/>
  <c r="E48" i="4"/>
  <c r="D48" i="4"/>
  <c r="C48" i="4"/>
  <c r="B48" i="4"/>
  <c r="F32" i="4"/>
  <c r="E32" i="4"/>
  <c r="D32" i="4"/>
  <c r="C32" i="4"/>
  <c r="B32" i="4"/>
  <c r="F48" i="3"/>
  <c r="E48" i="3"/>
  <c r="D48" i="3"/>
  <c r="C48" i="3"/>
  <c r="B48" i="3"/>
  <c r="F32" i="3"/>
  <c r="E32" i="3"/>
  <c r="D32" i="3"/>
  <c r="C32" i="3"/>
  <c r="B32" i="3"/>
  <c r="F16" i="3"/>
  <c r="E16" i="3"/>
  <c r="D16" i="3"/>
  <c r="C16" i="3"/>
  <c r="B16" i="3"/>
  <c r="F48" i="2"/>
  <c r="E48" i="2"/>
  <c r="D48" i="2"/>
  <c r="C48" i="2"/>
  <c r="B48" i="2"/>
  <c r="F32" i="2"/>
  <c r="E32" i="2"/>
  <c r="D32" i="2"/>
  <c r="C32" i="2"/>
  <c r="B32" i="2"/>
  <c r="F16" i="2"/>
  <c r="E16" i="2"/>
  <c r="D16" i="2"/>
  <c r="C16" i="2"/>
  <c r="B16" i="2"/>
  <c r="C57" i="5" l="1"/>
  <c r="C61" i="3"/>
  <c r="C61" i="2"/>
  <c r="C57" i="4"/>
  <c r="C61" i="5"/>
  <c r="C58" i="3"/>
  <c r="C60" i="2"/>
  <c r="M19" i="6"/>
  <c r="C60" i="3"/>
  <c r="C57" i="3"/>
  <c r="C57" i="2"/>
  <c r="C59" i="2"/>
  <c r="C59" i="3"/>
  <c r="C60" i="5"/>
  <c r="C58" i="5"/>
  <c r="I6" i="7"/>
  <c r="M7" i="7"/>
  <c r="M8" i="7"/>
  <c r="I10" i="7"/>
  <c r="N11" i="7"/>
  <c r="G14" i="7"/>
  <c r="M15" i="7"/>
  <c r="I17" i="7"/>
  <c r="O18" i="7"/>
  <c r="C60" i="4"/>
  <c r="F6" i="7"/>
  <c r="F7" i="7"/>
  <c r="N7" i="7"/>
  <c r="F10" i="7"/>
  <c r="F11" i="7"/>
  <c r="H14" i="7"/>
  <c r="N15" i="7"/>
  <c r="J17" i="7"/>
  <c r="L20" i="7"/>
  <c r="C59" i="4"/>
  <c r="L11" i="7"/>
  <c r="L12" i="7"/>
  <c r="C58" i="2"/>
  <c r="C59" i="5"/>
  <c r="H6" i="7"/>
  <c r="C61" i="4"/>
  <c r="C58" i="4"/>
  <c r="I19" i="6"/>
  <c r="M16" i="7"/>
  <c r="J6" i="7"/>
  <c r="H7" i="7"/>
  <c r="F8" i="7"/>
  <c r="N8" i="7"/>
  <c r="J10" i="7"/>
  <c r="H11" i="7"/>
  <c r="F12" i="7"/>
  <c r="N12" i="7"/>
  <c r="J14" i="7"/>
  <c r="H15" i="7"/>
  <c r="F16" i="7"/>
  <c r="N16" i="7"/>
  <c r="L17" i="7"/>
  <c r="J18" i="7"/>
  <c r="F20" i="7"/>
  <c r="N20" i="7"/>
  <c r="Q19" i="6"/>
  <c r="H18" i="7"/>
  <c r="U19" i="6"/>
  <c r="L6" i="7"/>
  <c r="J7" i="7"/>
  <c r="H8" i="7"/>
  <c r="L10" i="7"/>
  <c r="J11" i="7"/>
  <c r="H12" i="7"/>
  <c r="L14" i="7"/>
  <c r="J15" i="7"/>
  <c r="H16" i="7"/>
  <c r="F17" i="7"/>
  <c r="N17" i="7"/>
  <c r="L18" i="7"/>
  <c r="H20" i="7"/>
  <c r="G15" i="7"/>
  <c r="Y19" i="6"/>
  <c r="N6" i="7"/>
  <c r="J8" i="7"/>
  <c r="N10" i="7"/>
  <c r="J12" i="7"/>
  <c r="N14" i="7"/>
  <c r="J16" i="7"/>
  <c r="F18" i="7"/>
  <c r="J20" i="7"/>
  <c r="D60" i="4" l="1"/>
  <c r="I60" i="4" s="1"/>
  <c r="L19" i="7" s="1"/>
  <c r="D58" i="4"/>
  <c r="E58" i="4" s="1"/>
  <c r="J58" i="4" s="1"/>
  <c r="I19" i="7" s="1"/>
  <c r="D61" i="5"/>
  <c r="I61" i="5" s="1"/>
  <c r="N21" i="7" s="1"/>
  <c r="D57" i="5"/>
  <c r="I57" i="5" s="1"/>
  <c r="F21" i="7" s="1"/>
  <c r="D58" i="5"/>
  <c r="I58" i="5" s="1"/>
  <c r="H21" i="7" s="1"/>
  <c r="D59" i="5"/>
  <c r="I59" i="5" s="1"/>
  <c r="J21" i="7" s="1"/>
  <c r="D57" i="2"/>
  <c r="E57" i="2" s="1"/>
  <c r="J57" i="2" s="1"/>
  <c r="G9" i="7" s="1"/>
  <c r="D59" i="2"/>
  <c r="I59" i="2" s="1"/>
  <c r="J9" i="7" s="1"/>
  <c r="D58" i="2"/>
  <c r="I58" i="2" s="1"/>
  <c r="H9" i="7" s="1"/>
  <c r="D60" i="5"/>
  <c r="I60" i="5" s="1"/>
  <c r="L21" i="7" s="1"/>
  <c r="D61" i="3"/>
  <c r="I61" i="3" s="1"/>
  <c r="N13" i="7" s="1"/>
  <c r="D61" i="2"/>
  <c r="E61" i="2" s="1"/>
  <c r="J61" i="2" s="1"/>
  <c r="O9" i="7" s="1"/>
  <c r="D60" i="2"/>
  <c r="E60" i="2" s="1"/>
  <c r="J60" i="2" s="1"/>
  <c r="M9" i="7" s="1"/>
  <c r="D59" i="4"/>
  <c r="E59" i="4" s="1"/>
  <c r="J59" i="4" s="1"/>
  <c r="K19" i="7" s="1"/>
  <c r="D60" i="3"/>
  <c r="E60" i="3" s="1"/>
  <c r="J60" i="3" s="1"/>
  <c r="M13" i="7" s="1"/>
  <c r="D57" i="3"/>
  <c r="E57" i="3" s="1"/>
  <c r="J57" i="3" s="1"/>
  <c r="G13" i="7" s="1"/>
  <c r="D58" i="3"/>
  <c r="E58" i="3" s="1"/>
  <c r="J58" i="3" s="1"/>
  <c r="I13" i="7" s="1"/>
  <c r="D59" i="3"/>
  <c r="E59" i="3" s="1"/>
  <c r="J59" i="3" s="1"/>
  <c r="K13" i="7" s="1"/>
  <c r="D57" i="4"/>
  <c r="E57" i="4" s="1"/>
  <c r="J57" i="4" s="1"/>
  <c r="G19" i="7" s="1"/>
  <c r="D61" i="4"/>
  <c r="I61" i="4" s="1"/>
  <c r="N19" i="7" s="1"/>
  <c r="I58" i="4" l="1"/>
  <c r="H19" i="7" s="1"/>
  <c r="E60" i="4"/>
  <c r="J60" i="4" s="1"/>
  <c r="M19" i="7" s="1"/>
  <c r="I60" i="3"/>
  <c r="L13" i="7" s="1"/>
  <c r="E61" i="3"/>
  <c r="J61" i="3" s="1"/>
  <c r="O13" i="7" s="1"/>
  <c r="I57" i="2"/>
  <c r="F9" i="7" s="1"/>
  <c r="E59" i="2"/>
  <c r="J59" i="2" s="1"/>
  <c r="K9" i="7" s="1"/>
  <c r="I61" i="2"/>
  <c r="N9" i="7" s="1"/>
  <c r="E61" i="5"/>
  <c r="J61" i="5" s="1"/>
  <c r="O21" i="7" s="1"/>
  <c r="E59" i="5"/>
  <c r="J59" i="5" s="1"/>
  <c r="K21" i="7" s="1"/>
  <c r="E57" i="5"/>
  <c r="J57" i="5" s="1"/>
  <c r="G21" i="7" s="1"/>
  <c r="G22" i="7" s="1"/>
  <c r="B26" i="7" s="1"/>
  <c r="E58" i="5"/>
  <c r="J58" i="5" s="1"/>
  <c r="I21" i="7" s="1"/>
  <c r="E60" i="5"/>
  <c r="J60" i="5" s="1"/>
  <c r="M21" i="7" s="1"/>
  <c r="I57" i="3"/>
  <c r="F13" i="7" s="1"/>
  <c r="I60" i="2"/>
  <c r="L9" i="7" s="1"/>
  <c r="E58" i="2"/>
  <c r="J58" i="2" s="1"/>
  <c r="I9" i="7" s="1"/>
  <c r="I57" i="4"/>
  <c r="F19" i="7" s="1"/>
  <c r="I58" i="3"/>
  <c r="H13" i="7" s="1"/>
  <c r="I59" i="4"/>
  <c r="J19" i="7" s="1"/>
  <c r="I59" i="3"/>
  <c r="J13" i="7" s="1"/>
  <c r="E61" i="4"/>
  <c r="J61" i="4" s="1"/>
  <c r="O19" i="7" s="1"/>
  <c r="K22" i="7" l="1"/>
  <c r="B28" i="7" s="1"/>
  <c r="M22" i="7"/>
  <c r="B29" i="7" s="1"/>
  <c r="O22" i="7"/>
  <c r="B30" i="7" s="1"/>
  <c r="I22" i="7"/>
  <c r="B27" i="7" s="1"/>
</calcChain>
</file>

<file path=xl/comments1.xml><?xml version="1.0" encoding="utf-8"?>
<comments xmlns="http://schemas.openxmlformats.org/spreadsheetml/2006/main">
  <authors>
    <author>OpenAI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Cella input: compilare manualmente.</t>
        </r>
      </text>
    </comment>
  </commentList>
</comments>
</file>

<file path=xl/comments2.xml><?xml version="1.0" encoding="utf-8"?>
<comments xmlns="http://schemas.openxmlformats.org/spreadsheetml/2006/main">
  <authors>
    <author>OpenAI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Cella input: compilare manualmente.</t>
        </r>
      </text>
    </comment>
  </commentList>
</comments>
</file>

<file path=xl/comments3.xml><?xml version="1.0" encoding="utf-8"?>
<comments xmlns="http://schemas.openxmlformats.org/spreadsheetml/2006/main">
  <authors>
    <author>OpenAI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Cella input: compilare manualmente.</t>
        </r>
      </text>
    </comment>
  </commentList>
</comments>
</file>

<file path=xl/comments4.xml><?xml version="1.0" encoding="utf-8"?>
<comments xmlns="http://schemas.openxmlformats.org/spreadsheetml/2006/main">
  <authors>
    <author>OpenAI</author>
  </authors>
  <commentList>
    <comment ref="B8" authorId="0" shapeId="0">
      <text>
        <r>
          <rPr>
            <sz val="11"/>
            <color theme="1"/>
            <rFont val="Calibri"/>
            <family val="2"/>
            <scheme val="minor"/>
          </rPr>
          <t>Cella input: compilare manualmente.</t>
        </r>
      </text>
    </comment>
  </commentList>
</comments>
</file>

<file path=xl/sharedStrings.xml><?xml version="1.0" encoding="utf-8"?>
<sst xmlns="http://schemas.openxmlformats.org/spreadsheetml/2006/main" count="755" uniqueCount="143">
  <si>
    <t>Matrice confronto a coppie – Offerta tecnica Dublino 2026</t>
  </si>
  <si>
    <t>Operatori economici</t>
  </si>
  <si>
    <t>Scala preferenza confronto a coppie</t>
  </si>
  <si>
    <t>Codice</t>
  </si>
  <si>
    <t>Operatore economico</t>
  </si>
  <si>
    <t>Descrizione</t>
  </si>
  <si>
    <t>Punti</t>
  </si>
  <si>
    <t>a</t>
  </si>
  <si>
    <t>Destinazione Lingue</t>
  </si>
  <si>
    <t>preferenza massima</t>
  </si>
  <si>
    <t>b</t>
  </si>
  <si>
    <t>Fiaschetti Viaggi</t>
  </si>
  <si>
    <t>preferenza grande</t>
  </si>
  <si>
    <t>c</t>
  </si>
  <si>
    <t>Helkin</t>
  </si>
  <si>
    <t>preferenza media</t>
  </si>
  <si>
    <t>d</t>
  </si>
  <si>
    <t>Obiettivo Lingua</t>
  </si>
  <si>
    <t>preferenza piccola</t>
  </si>
  <si>
    <t>e</t>
  </si>
  <si>
    <t>Zainetto Verde</t>
  </si>
  <si>
    <t>preferenza minima</t>
  </si>
  <si>
    <t>parità</t>
  </si>
  <si>
    <t>Legenda compilazione celle gialle</t>
  </si>
  <si>
    <t>Inserire nelle celle gialle il codice dell’operatore preferito seguito dal grado di preferenza (es. a6, b4, e2). Per parità inserire P1. Le celle verdi sono calcolate automaticamente.</t>
  </si>
  <si>
    <t>Nota metodo</t>
  </si>
  <si>
    <t>Nota: nei criteri tabellari inserire i punteggi dei tre commissari nel foglio Tabellari_Input; il riepilogo usa la media automatica.</t>
  </si>
  <si>
    <t>Criterio 1.4 (D) – Organizzazione didattica</t>
  </si>
  <si>
    <t>Punteggio massimo</t>
  </si>
  <si>
    <t>Descrizione criterio</t>
  </si>
  <si>
    <t>Valutazione qualitativa del modello organizzativo: coerenza percorso, gruppi per livello, metodologia, monitoraggio, coordinamento, programma giornaliero.</t>
  </si>
  <si>
    <t>Compilare solo celle gialle. Valori consentiti: codici a-e + punti 2-6 oppure P1 per parità.</t>
  </si>
  <si>
    <t>b. Fiaschetti Viaggi</t>
  </si>
  <si>
    <t>c. Helkin</t>
  </si>
  <si>
    <t>d. Obiettivo Lingua</t>
  </si>
  <si>
    <t>e. Zainetto Verde</t>
  </si>
  <si>
    <t>a. Destinazione Lingue</t>
  </si>
  <si>
    <t>—</t>
  </si>
  <si>
    <t>Totale preferenze</t>
  </si>
  <si>
    <t>Riepilogo criterio</t>
  </si>
  <si>
    <t>Uscite per riepilogo</t>
  </si>
  <si>
    <t>Operatore</t>
  </si>
  <si>
    <t>Somma preferenze</t>
  </si>
  <si>
    <t>Coefficiente</t>
  </si>
  <si>
    <t>Punti criterio</t>
  </si>
  <si>
    <t>Note</t>
  </si>
  <si>
    <t>Coeff.</t>
  </si>
  <si>
    <t>Criterio 2.4 (D) – Qualità programma</t>
  </si>
  <si>
    <t>Valutazione qualitativa: varietà, valore culturale/educativo/linguistico, coerenza con età, immersione linguistica, tempi/spostamenti, originalità.</t>
  </si>
  <si>
    <t>Criterio 4.2 (D) – Coperture aggiuntive</t>
  </si>
  <si>
    <t>Attribuzione in relazione alla presenza/qualità delle coperture ulteriori: annullamento ampliato, ritardo volo, responsabilità personale estesa, bagaglio, tutela documenti.</t>
  </si>
  <si>
    <t>Criterio 4.4 (D) – Piano gestione emergenze</t>
  </si>
  <si>
    <t>Valutazione qualitativa: emergenze sanitarie, ritardi/cancellazioni, sostituzione famiglia, contatti, tempi risposta, coordinamento accompagnatori.</t>
  </si>
  <si>
    <t>Punteggi TABELLARI – inserimento 3 commissari</t>
  </si>
  <si>
    <t>Celle gialle: inserire il punteggio attribuito da ciascun commissario. Celle verdi: media automatica dei 3 commissari, utilizzata nel Riepilogo.</t>
  </si>
  <si>
    <t>Macro criterio</t>
  </si>
  <si>
    <t>Subcriterio</t>
  </si>
  <si>
    <t>Max</t>
  </si>
  <si>
    <t>Modalità attribuzione</t>
  </si>
  <si>
    <t>Media</t>
  </si>
  <si>
    <t>1.1</t>
  </si>
  <si>
    <t>Didattica e certificazioni</t>
  </si>
  <si>
    <t>Qualifica docenti</t>
  </si>
  <si>
    <t>8 = tutti madrelingua con CELTA/DELTA o eq.; 5 = qualificati ma non tutti certificati; 2 = minimi</t>
  </si>
  <si>
    <t>1.2</t>
  </si>
  <si>
    <t>Numero studenti per classe</t>
  </si>
  <si>
    <t>6 ≤12; 4 = 13-15; 2 &gt;15</t>
  </si>
  <si>
    <t>1.3</t>
  </si>
  <si>
    <t>Certificazione finale</t>
  </si>
  <si>
    <t>3 = certificazione riconosciuta; 1 = attestato interno</t>
  </si>
  <si>
    <t>2.1</t>
  </si>
  <si>
    <t>Programma culturale</t>
  </si>
  <si>
    <t>Numero attività pomeridiane</t>
  </si>
  <si>
    <t>5 ≥3/settimana; 3 = 2/settimana</t>
  </si>
  <si>
    <t>2.2</t>
  </si>
  <si>
    <t>Attività serali</t>
  </si>
  <si>
    <t>3 ≥2/settimana; 1 = 1/settimana</t>
  </si>
  <si>
    <t>2.3</t>
  </si>
  <si>
    <t>Escursioni</t>
  </si>
  <si>
    <t>5 ≥3 full day; 3 = 2 full day</t>
  </si>
  <si>
    <t>3.1</t>
  </si>
  <si>
    <t>Logistica e alloggio</t>
  </si>
  <si>
    <t>Distanza famiglie-scuola</t>
  </si>
  <si>
    <t>6 ≤30 min; 4 = 31-45 min; 2 &gt;45 min</t>
  </si>
  <si>
    <t>3.2</t>
  </si>
  <si>
    <t>Standard famiglie</t>
  </si>
  <si>
    <t>4 = selezione certificata + controlli; 2 = base</t>
  </si>
  <si>
    <t>3.3</t>
  </si>
  <si>
    <t>Gestione diete/esigenze</t>
  </si>
  <si>
    <t>3 = documentata; 1 = generica</t>
  </si>
  <si>
    <t>3.4</t>
  </si>
  <si>
    <t>Tipologia camere</t>
  </si>
  <si>
    <t>2 = max 2 studenti per stanza; 1 = camere multiple</t>
  </si>
  <si>
    <t>4.1</t>
  </si>
  <si>
    <t>Sicurezza e assicurazioni</t>
  </si>
  <si>
    <t>Massimali superiori ai minimi</t>
  </si>
  <si>
    <t>Attribuzione proporzionale all’aumento</t>
  </si>
  <si>
    <t>4.3</t>
  </si>
  <si>
    <t>Assistenza H24</t>
  </si>
  <si>
    <t>Referente locale dedicato + numero emergenza h24 = 3; solo numero emergenza centralizzato = 1; assente = 0</t>
  </si>
  <si>
    <t>TOTALE TABELLARI</t>
  </si>
  <si>
    <t>Riepilogo automatico punteggi offerta tecnica</t>
  </si>
  <si>
    <t>I punteggi discrezionali provengono dalle matrici; i tabellari dal foglio Tabellari_Input. Totale massimo offerta tecnica: 70 punti.</t>
  </si>
  <si>
    <t>Tipo</t>
  </si>
  <si>
    <t>T</t>
  </si>
  <si>
    <t>1.4</t>
  </si>
  <si>
    <t>D</t>
  </si>
  <si>
    <t>Organizzazione didattica</t>
  </si>
  <si>
    <t>2.4</t>
  </si>
  <si>
    <t>Qualità programma</t>
  </si>
  <si>
    <t>4.2</t>
  </si>
  <si>
    <t>Coperture aggiuntive</t>
  </si>
  <si>
    <t>4.4</t>
  </si>
  <si>
    <t>Piano gestione emergenze</t>
  </si>
  <si>
    <t>TOTALE TECNICO</t>
  </si>
  <si>
    <t>Graduatoria tecnica provvisoria</t>
  </si>
  <si>
    <t>Punteggio tecnico</t>
  </si>
  <si>
    <t>Commissario 1 - SCOLARI</t>
  </si>
  <si>
    <t>Commissario 2 - SIBEN</t>
  </si>
  <si>
    <t>Commissario 3 - SANTINI</t>
  </si>
  <si>
    <t>Comm. 1 SCOLARI</t>
  </si>
  <si>
    <t>Comm. 2 SIBEN</t>
  </si>
  <si>
    <t>Comm. 3 SANTINI</t>
  </si>
  <si>
    <t>a2</t>
  </si>
  <si>
    <t>a6</t>
  </si>
  <si>
    <t>a4</t>
  </si>
  <si>
    <t>a3</t>
  </si>
  <si>
    <t>e2</t>
  </si>
  <si>
    <t>P1</t>
  </si>
  <si>
    <t>e4</t>
  </si>
  <si>
    <t>d3</t>
  </si>
  <si>
    <t>d2</t>
  </si>
  <si>
    <t>e6</t>
  </si>
  <si>
    <t>b2</t>
  </si>
  <si>
    <t>d6</t>
  </si>
  <si>
    <t>b6</t>
  </si>
  <si>
    <t>c5</t>
  </si>
  <si>
    <t>d5</t>
  </si>
  <si>
    <t>a5</t>
  </si>
  <si>
    <t>b5</t>
  </si>
  <si>
    <t>e5</t>
  </si>
  <si>
    <t>c4</t>
  </si>
  <si>
    <t>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</si>
</sst>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3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EADCF8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E7E6E6"/>
      </patternFill>
    </fill>
  </fills>
  <borders count="20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medium">
        <color indexed="64"/>
      </right>
      <top style="thin">
        <color rgb="FFB7B7B7"/>
      </top>
      <bottom style="thin">
        <color rgb="FFB7B7B7"/>
      </bottom>
      <diagonal/>
    </border>
    <border>
      <left style="medium">
        <color indexed="64"/>
      </left>
      <right style="thin">
        <color rgb="FFB7B7B7"/>
      </right>
      <top style="thin">
        <color rgb="FFB7B7B7"/>
      </top>
      <bottom style="medium">
        <color indexed="64"/>
      </bottom>
      <diagonal/>
    </border>
    <border>
      <left style="thin">
        <color rgb="FFB7B7B7"/>
      </left>
      <right style="medium">
        <color indexed="64"/>
      </right>
      <top style="thin">
        <color rgb="FFB7B7B7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0" fillId="3" borderId="2" xfId="0" applyFill="1" applyBorder="1"/>
    <xf numFmtId="0" fontId="0" fillId="9" borderId="2" xfId="0" applyFill="1" applyBorder="1" applyAlignment="1">
      <alignment horizontal="center" vertical="top"/>
    </xf>
    <xf numFmtId="0" fontId="0" fillId="9" borderId="2" xfId="0" applyFill="1" applyBorder="1" applyAlignment="1">
      <alignment vertical="top" wrapText="1"/>
    </xf>
    <xf numFmtId="0" fontId="0" fillId="7" borderId="2" xfId="0" applyFill="1" applyBorder="1" applyAlignment="1">
      <alignment horizontal="center"/>
    </xf>
    <xf numFmtId="0" fontId="1" fillId="2" borderId="0" xfId="0" applyFont="1" applyFill="1"/>
    <xf numFmtId="0" fontId="0" fillId="2" borderId="2" xfId="0" applyFill="1" applyBorder="1"/>
    <xf numFmtId="0" fontId="5" fillId="7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3" fillId="8" borderId="7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/>
    <xf numFmtId="0" fontId="7" fillId="8" borderId="8" xfId="0" applyFont="1" applyFill="1" applyBorder="1" applyAlignment="1">
      <alignment vertical="top" wrapText="1"/>
    </xf>
    <xf numFmtId="0" fontId="7" fillId="8" borderId="10" xfId="0" applyFont="1" applyFill="1" applyBorder="1" applyAlignment="1">
      <alignment vertical="top" wrapText="1"/>
    </xf>
    <xf numFmtId="0" fontId="7" fillId="8" borderId="3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0" fillId="3" borderId="11" xfId="0" applyFill="1" applyBorder="1"/>
    <xf numFmtId="0" fontId="0" fillId="9" borderId="11" xfId="0" applyFill="1" applyBorder="1" applyAlignment="1">
      <alignment vertical="top" wrapText="1"/>
    </xf>
    <xf numFmtId="0" fontId="0" fillId="2" borderId="11" xfId="0" applyFill="1" applyBorder="1"/>
    <xf numFmtId="0" fontId="2" fillId="7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/>
    </xf>
    <xf numFmtId="164" fontId="0" fillId="8" borderId="14" xfId="0" applyNumberFormat="1" applyFill="1" applyBorder="1" applyAlignment="1">
      <alignment horizont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9" borderId="17" xfId="0" applyFill="1" applyBorder="1"/>
    <xf numFmtId="0" fontId="0" fillId="9" borderId="18" xfId="0" applyFill="1" applyBorder="1"/>
    <xf numFmtId="164" fontId="2" fillId="8" borderId="19" xfId="0" applyNumberFormat="1" applyFont="1" applyFill="1" applyBorder="1"/>
    <xf numFmtId="0" fontId="1" fillId="2" borderId="0" xfId="0" applyFont="1" applyFill="1" applyAlignment="1">
      <alignment vertical="top" wrapText="1"/>
    </xf>
    <xf numFmtId="0" fontId="0" fillId="0" borderId="0" xfId="0"/>
    <xf numFmtId="0" fontId="0" fillId="0" borderId="0" xfId="0" applyAlignment="1">
      <alignment vertical="top" wrapText="1"/>
    </xf>
    <xf numFmtId="0" fontId="2" fillId="5" borderId="0" xfId="0" applyFont="1" applyFill="1" applyAlignment="1">
      <alignment vertical="top"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4" fillId="2" borderId="0" xfId="0" applyFont="1" applyFill="1"/>
    <xf numFmtId="0" fontId="2" fillId="3" borderId="5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2" fillId="3" borderId="5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workbookViewId="0">
      <selection sqref="A1:H23"/>
    </sheetView>
  </sheetViews>
  <sheetFormatPr defaultRowHeight="15" x14ac:dyDescent="0.25"/>
  <cols>
    <col min="1" max="1" width="16" customWidth="1"/>
    <col min="2" max="2" width="32" customWidth="1"/>
    <col min="3" max="8" width="22" customWidth="1"/>
  </cols>
  <sheetData>
    <row r="1" spans="1:8" x14ac:dyDescent="0.25">
      <c r="A1" s="48" t="s">
        <v>0</v>
      </c>
      <c r="B1" s="49"/>
      <c r="C1" s="49"/>
      <c r="D1" s="49"/>
      <c r="E1" s="49"/>
      <c r="F1" s="49"/>
      <c r="G1" s="49"/>
      <c r="H1" s="4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30" x14ac:dyDescent="0.25">
      <c r="A3" s="2" t="s">
        <v>1</v>
      </c>
      <c r="B3" s="1"/>
      <c r="C3" s="1"/>
      <c r="D3" s="2" t="s">
        <v>2</v>
      </c>
      <c r="E3" s="1"/>
      <c r="F3" s="1"/>
      <c r="G3" s="1"/>
      <c r="H3" s="1"/>
    </row>
    <row r="4" spans="1:8" x14ac:dyDescent="0.25">
      <c r="A4" s="3" t="s">
        <v>3</v>
      </c>
      <c r="B4" s="3" t="s">
        <v>4</v>
      </c>
      <c r="C4" s="3"/>
      <c r="D4" s="3" t="s">
        <v>5</v>
      </c>
      <c r="E4" s="3" t="s">
        <v>6</v>
      </c>
      <c r="F4" s="3"/>
      <c r="G4" s="3"/>
      <c r="H4" s="3"/>
    </row>
    <row r="5" spans="1:8" x14ac:dyDescent="0.25">
      <c r="A5" s="4" t="s">
        <v>7</v>
      </c>
      <c r="B5" s="4" t="s">
        <v>8</v>
      </c>
      <c r="C5" s="1"/>
      <c r="D5" s="5" t="s">
        <v>9</v>
      </c>
      <c r="E5" s="5">
        <v>6</v>
      </c>
      <c r="F5" s="1"/>
      <c r="G5" s="1"/>
      <c r="H5" s="1"/>
    </row>
    <row r="6" spans="1:8" x14ac:dyDescent="0.25">
      <c r="A6" s="4" t="s">
        <v>10</v>
      </c>
      <c r="B6" s="4" t="s">
        <v>11</v>
      </c>
      <c r="C6" s="1"/>
      <c r="D6" s="5" t="s">
        <v>12</v>
      </c>
      <c r="E6" s="5">
        <v>5</v>
      </c>
      <c r="F6" s="1"/>
      <c r="G6" s="1"/>
      <c r="H6" s="1"/>
    </row>
    <row r="7" spans="1:8" x14ac:dyDescent="0.25">
      <c r="A7" s="4" t="s">
        <v>13</v>
      </c>
      <c r="B7" s="4" t="s">
        <v>14</v>
      </c>
      <c r="C7" s="1"/>
      <c r="D7" s="5" t="s">
        <v>15</v>
      </c>
      <c r="E7" s="5">
        <v>4</v>
      </c>
      <c r="F7" s="1"/>
      <c r="G7" s="1"/>
      <c r="H7" s="1"/>
    </row>
    <row r="8" spans="1:8" x14ac:dyDescent="0.25">
      <c r="A8" s="4" t="s">
        <v>16</v>
      </c>
      <c r="B8" s="4" t="s">
        <v>17</v>
      </c>
      <c r="C8" s="1"/>
      <c r="D8" s="5" t="s">
        <v>18</v>
      </c>
      <c r="E8" s="5">
        <v>3</v>
      </c>
      <c r="F8" s="1"/>
      <c r="G8" s="1"/>
      <c r="H8" s="1"/>
    </row>
    <row r="9" spans="1:8" x14ac:dyDescent="0.25">
      <c r="A9" s="4" t="s">
        <v>19</v>
      </c>
      <c r="B9" s="4" t="s">
        <v>20</v>
      </c>
      <c r="C9" s="1"/>
      <c r="D9" s="5" t="s">
        <v>21</v>
      </c>
      <c r="E9" s="5">
        <v>2</v>
      </c>
      <c r="F9" s="1"/>
      <c r="G9" s="1"/>
      <c r="H9" s="1"/>
    </row>
    <row r="10" spans="1:8" x14ac:dyDescent="0.25">
      <c r="A10" s="1"/>
      <c r="B10" s="1"/>
      <c r="C10" s="1"/>
      <c r="D10" s="5" t="s">
        <v>22</v>
      </c>
      <c r="E10" s="5">
        <v>1</v>
      </c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51" t="s">
        <v>23</v>
      </c>
      <c r="B13" s="49"/>
      <c r="C13" s="49"/>
      <c r="D13" s="49"/>
      <c r="E13" s="49"/>
      <c r="F13" s="49"/>
      <c r="G13" s="49"/>
      <c r="H13" s="49"/>
    </row>
    <row r="14" spans="1:8" x14ac:dyDescent="0.25">
      <c r="A14" s="50" t="s">
        <v>24</v>
      </c>
      <c r="B14" s="49"/>
      <c r="C14" s="49"/>
      <c r="D14" s="49"/>
      <c r="E14" s="49"/>
      <c r="F14" s="49"/>
      <c r="G14" s="49"/>
      <c r="H14" s="49"/>
    </row>
    <row r="15" spans="1:8" x14ac:dyDescent="0.25">
      <c r="A15" s="49"/>
      <c r="B15" s="49"/>
      <c r="C15" s="49"/>
      <c r="D15" s="49"/>
      <c r="E15" s="49"/>
      <c r="F15" s="49"/>
      <c r="G15" s="49"/>
      <c r="H15" s="49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53" t="s">
        <v>25</v>
      </c>
      <c r="B17" s="49"/>
      <c r="C17" s="49"/>
      <c r="D17" s="49"/>
      <c r="E17" s="49"/>
      <c r="F17" s="49"/>
      <c r="G17" s="49"/>
      <c r="H17" s="49"/>
    </row>
    <row r="18" spans="1:8" x14ac:dyDescent="0.25">
      <c r="A18" s="52" t="s">
        <v>26</v>
      </c>
      <c r="B18" s="49"/>
      <c r="C18" s="49"/>
      <c r="D18" s="49"/>
      <c r="E18" s="49"/>
      <c r="F18" s="49"/>
      <c r="G18" s="49"/>
      <c r="H18" s="49"/>
    </row>
    <row r="19" spans="1:8" x14ac:dyDescent="0.25">
      <c r="A19" s="49"/>
      <c r="B19" s="49"/>
      <c r="C19" s="49"/>
      <c r="D19" s="49"/>
      <c r="E19" s="49"/>
      <c r="F19" s="49"/>
      <c r="G19" s="49"/>
      <c r="H19" s="49"/>
    </row>
    <row r="20" spans="1:8" x14ac:dyDescent="0.25">
      <c r="A20" s="49"/>
      <c r="B20" s="49"/>
      <c r="C20" s="49"/>
      <c r="D20" s="49"/>
      <c r="E20" s="49"/>
      <c r="F20" s="49"/>
      <c r="G20" s="49"/>
      <c r="H20" s="49"/>
    </row>
  </sheetData>
  <mergeCells count="5">
    <mergeCell ref="A1:H1"/>
    <mergeCell ref="A14:H15"/>
    <mergeCell ref="A13:H13"/>
    <mergeCell ref="A18:H20"/>
    <mergeCell ref="A17:H17"/>
  </mergeCells>
  <pageMargins left="0.75" right="0.75" top="1" bottom="1" header="0.5" footer="0.5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workbookViewId="0">
      <pane ySplit="5" topLeftCell="A50" activePane="bottomLeft" state="frozen"/>
      <selection pane="bottomLeft" sqref="A1:K61"/>
    </sheetView>
  </sheetViews>
  <sheetFormatPr defaultRowHeight="15" x14ac:dyDescent="0.25"/>
  <cols>
    <col min="1" max="1" width="24" customWidth="1"/>
    <col min="2" max="2" width="26" customWidth="1"/>
    <col min="3" max="3" width="18" customWidth="1"/>
    <col min="4" max="5" width="14" customWidth="1"/>
    <col min="6" max="6" width="40" customWidth="1"/>
    <col min="7" max="7" width="14" customWidth="1"/>
    <col min="8" max="8" width="12" customWidth="1"/>
    <col min="9" max="11" width="14" customWidth="1"/>
  </cols>
  <sheetData>
    <row r="1" spans="1:11" ht="21.95" customHeight="1" x14ac:dyDescent="0.25">
      <c r="A1" s="48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40.5" customHeight="1" x14ac:dyDescent="0.25">
      <c r="A2" s="7" t="s">
        <v>28</v>
      </c>
      <c r="B2" s="8">
        <v>3</v>
      </c>
      <c r="C2" s="1"/>
      <c r="D2" s="7" t="s">
        <v>29</v>
      </c>
      <c r="E2" s="50" t="s">
        <v>30</v>
      </c>
      <c r="F2" s="49"/>
      <c r="G2" s="49"/>
      <c r="H2" s="49"/>
      <c r="I2" s="49"/>
      <c r="J2" s="49"/>
      <c r="K2" s="49"/>
    </row>
    <row r="3" spans="1:11" ht="21.95" customHeight="1" x14ac:dyDescent="0.25">
      <c r="A3" s="1"/>
      <c r="B3" s="1"/>
      <c r="C3" s="1"/>
      <c r="D3" s="1"/>
      <c r="E3" s="49"/>
      <c r="F3" s="49"/>
      <c r="G3" s="49"/>
      <c r="H3" s="49"/>
      <c r="I3" s="49"/>
      <c r="J3" s="49"/>
      <c r="K3" s="49"/>
    </row>
    <row r="4" spans="1:11" ht="21.95" customHeight="1" x14ac:dyDescent="0.25">
      <c r="A4" s="55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21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.95" customHeight="1" x14ac:dyDescent="0.25">
      <c r="A6" s="54" t="s">
        <v>117</v>
      </c>
      <c r="B6" s="49"/>
      <c r="C6" s="49"/>
      <c r="D6" s="49"/>
      <c r="E6" s="49"/>
      <c r="F6" s="49"/>
      <c r="G6" s="1"/>
      <c r="H6" s="1"/>
      <c r="I6" s="1"/>
      <c r="J6" s="1"/>
      <c r="K6" s="1"/>
    </row>
    <row r="7" spans="1:11" ht="38.25" customHeight="1" x14ac:dyDescent="0.25">
      <c r="A7" s="1"/>
      <c r="B7" s="3" t="s">
        <v>32</v>
      </c>
      <c r="C7" s="3" t="s">
        <v>33</v>
      </c>
      <c r="D7" s="3" t="s">
        <v>34</v>
      </c>
      <c r="E7" s="3" t="s">
        <v>35</v>
      </c>
      <c r="F7" s="1"/>
      <c r="G7" s="1"/>
      <c r="H7" s="1"/>
      <c r="I7" s="1"/>
      <c r="J7" s="1"/>
      <c r="K7" s="1"/>
    </row>
    <row r="8" spans="1:11" ht="21.95" customHeight="1" x14ac:dyDescent="0.25">
      <c r="A8" s="3" t="s">
        <v>36</v>
      </c>
      <c r="B8" s="9" t="s">
        <v>128</v>
      </c>
      <c r="C8" s="9" t="s">
        <v>123</v>
      </c>
      <c r="D8" s="9" t="s">
        <v>128</v>
      </c>
      <c r="E8" s="9" t="s">
        <v>127</v>
      </c>
      <c r="F8" s="1"/>
      <c r="G8" s="1"/>
      <c r="H8" s="1"/>
      <c r="I8" s="1"/>
      <c r="J8" s="1"/>
      <c r="K8" s="1"/>
    </row>
    <row r="9" spans="1:11" ht="21.95" customHeight="1" x14ac:dyDescent="0.25">
      <c r="A9" s="3" t="s">
        <v>32</v>
      </c>
      <c r="B9" s="10" t="s">
        <v>37</v>
      </c>
      <c r="C9" s="9" t="s">
        <v>133</v>
      </c>
      <c r="D9" s="9" t="s">
        <v>128</v>
      </c>
      <c r="E9" s="9" t="s">
        <v>127</v>
      </c>
      <c r="F9" s="1"/>
      <c r="G9" s="1"/>
      <c r="H9" s="1"/>
      <c r="I9" s="1"/>
      <c r="J9" s="1"/>
      <c r="K9" s="1"/>
    </row>
    <row r="10" spans="1:11" ht="21.95" customHeight="1" x14ac:dyDescent="0.25">
      <c r="A10" s="3" t="s">
        <v>33</v>
      </c>
      <c r="B10" s="10" t="s">
        <v>37</v>
      </c>
      <c r="C10" s="10" t="s">
        <v>37</v>
      </c>
      <c r="D10" s="9" t="s">
        <v>130</v>
      </c>
      <c r="E10" s="9" t="s">
        <v>127</v>
      </c>
      <c r="F10" s="1"/>
      <c r="G10" s="1"/>
      <c r="H10" s="1"/>
      <c r="I10" s="1"/>
      <c r="J10" s="1"/>
      <c r="K10" s="1"/>
    </row>
    <row r="11" spans="1:11" ht="21.95" customHeight="1" x14ac:dyDescent="0.25">
      <c r="A11" s="3" t="s">
        <v>34</v>
      </c>
      <c r="B11" s="10" t="s">
        <v>37</v>
      </c>
      <c r="C11" s="10" t="s">
        <v>37</v>
      </c>
      <c r="D11" s="10" t="s">
        <v>37</v>
      </c>
      <c r="E11" s="9" t="s">
        <v>127</v>
      </c>
      <c r="F11" s="1"/>
      <c r="G11" s="1"/>
      <c r="H11" s="1"/>
      <c r="I11" s="1"/>
      <c r="J11" s="1"/>
      <c r="K11" s="1"/>
    </row>
    <row r="12" spans="1:11" ht="21.9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.9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.95" customHeight="1" x14ac:dyDescent="0.25">
      <c r="A14" s="2" t="s">
        <v>38</v>
      </c>
      <c r="B14" s="11" t="s">
        <v>7</v>
      </c>
      <c r="C14" s="11" t="s">
        <v>10</v>
      </c>
      <c r="D14" s="11" t="s">
        <v>13</v>
      </c>
      <c r="E14" s="11" t="s">
        <v>16</v>
      </c>
      <c r="F14" s="11" t="s">
        <v>19</v>
      </c>
      <c r="G14" s="1"/>
      <c r="H14" s="1"/>
      <c r="I14" s="1"/>
      <c r="J14" s="1"/>
      <c r="K14" s="1"/>
    </row>
    <row r="15" spans="1:11" ht="32.25" customHeight="1" x14ac:dyDescent="0.25">
      <c r="A15" s="1"/>
      <c r="B15" s="8" t="s">
        <v>8</v>
      </c>
      <c r="C15" s="8" t="s">
        <v>11</v>
      </c>
      <c r="D15" s="8" t="s">
        <v>14</v>
      </c>
      <c r="E15" s="8" t="s">
        <v>17</v>
      </c>
      <c r="F15" s="8" t="s">
        <v>20</v>
      </c>
      <c r="G15" s="1"/>
      <c r="H15" s="1"/>
      <c r="I15" s="1"/>
      <c r="J15" s="1"/>
      <c r="K15" s="1"/>
    </row>
    <row r="16" spans="1:11" ht="21.95" customHeight="1" x14ac:dyDescent="0.25">
      <c r="A16" s="1"/>
      <c r="B16" s="12">
        <f>SUM(IF(LOWER(B8)="p1",1,IF(LOWER(LEFT(B8,1))="a",VALUE(MID(B8,2,1)),0)),IF(LOWER(C8)="p1",1,IF(LOWER(LEFT(C8,1))="a",VALUE(MID(C8,2,1)),0)),IF(LOWER(D8)="p1",1,IF(LOWER(LEFT(D8,1))="a",VALUE(MID(D8,2,1)),0)),IF(LOWER(E8)="p1",1,IF(LOWER(LEFT(E8,1))="a",VALUE(MID(E8,2,1)),0)))</f>
        <v>4</v>
      </c>
      <c r="C16" s="12">
        <f>SUM(IF(LOWER(B8)="p1",1,IF(LOWER(LEFT(B8,1))="b",VALUE(MID(B8,2,1)),0)),IF(LOWER(C9)="p1",1,IF(LOWER(LEFT(C9,1))="b",VALUE(MID(C9,2,1)),0)),IF(LOWER(D9)="p1",1,IF(LOWER(LEFT(D9,1))="b",VALUE(MID(D9,2,1)),0)),IF(LOWER(E9)="p1",1,IF(LOWER(LEFT(E9,1))="b",VALUE(MID(E9,2,1)),0)))</f>
        <v>4</v>
      </c>
      <c r="D16" s="12">
        <f>SUM(IF(LOWER(C8)="p1",1,IF(LOWER(LEFT(C8,1))="c",VALUE(MID(C8,2,1)),0)),IF(LOWER(C9)="p1",1,IF(LOWER(LEFT(C9,1))="c",VALUE(MID(C9,2,1)),0)),IF(LOWER(D10)="p1",1,IF(LOWER(LEFT(D10,1))="c",VALUE(MID(D10,2,1)),0)),IF(LOWER(E10)="p1",1,IF(LOWER(LEFT(E10,1))="c",VALUE(MID(E10,2,1)),0)))</f>
        <v>0</v>
      </c>
      <c r="E16" s="12">
        <f>SUM(IF(LOWER(D8)="p1",1,IF(LOWER(LEFT(D8,1))="d",VALUE(MID(D8,2,1)),0)),IF(LOWER(D9)="p1",1,IF(LOWER(LEFT(D9,1))="d",VALUE(MID(D9,2,1)),0)),IF(LOWER(D10)="p1",1,IF(LOWER(LEFT(D10,1))="d",VALUE(MID(D10,2,1)),0)),IF(LOWER(E11)="p1",1,IF(LOWER(LEFT(E11,1))="d",VALUE(MID(E11,2,1)),0)))</f>
        <v>5</v>
      </c>
      <c r="F16" s="12">
        <f>SUM(IF(LOWER(E8)="p1",1,IF(LOWER(LEFT(E8,1))="e",VALUE(MID(E8,2,1)),0)),IF(LOWER(E9)="p1",1,IF(LOWER(LEFT(E9,1))="e",VALUE(MID(E9,2,1)),0)),IF(LOWER(E10)="p1",1,IF(LOWER(LEFT(E10,1))="e",VALUE(MID(E10,2,1)),0)),IF(LOWER(E11)="p1",1,IF(LOWER(LEFT(E11,1))="e",VALUE(MID(E11,2,1)),0)))</f>
        <v>8</v>
      </c>
      <c r="G16" s="1"/>
      <c r="H16" s="1"/>
      <c r="I16" s="1"/>
      <c r="J16" s="1"/>
      <c r="K16" s="1"/>
    </row>
    <row r="17" spans="1:11" ht="21.9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.9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9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.95" customHeight="1" x14ac:dyDescent="0.25">
      <c r="A22" s="54" t="s">
        <v>118</v>
      </c>
      <c r="B22" s="49"/>
      <c r="C22" s="49"/>
      <c r="D22" s="49"/>
      <c r="E22" s="49"/>
      <c r="F22" s="49"/>
      <c r="G22" s="1"/>
      <c r="H22" s="1"/>
      <c r="I22" s="1"/>
      <c r="J22" s="1"/>
      <c r="K22" s="1"/>
    </row>
    <row r="23" spans="1:11" ht="34.5" customHeight="1" x14ac:dyDescent="0.25">
      <c r="A23" s="1"/>
      <c r="B23" s="3" t="s">
        <v>32</v>
      </c>
      <c r="C23" s="3" t="s">
        <v>33</v>
      </c>
      <c r="D23" s="3" t="s">
        <v>34</v>
      </c>
      <c r="E23" s="3" t="s">
        <v>35</v>
      </c>
      <c r="F23" s="1"/>
      <c r="G23" s="1"/>
      <c r="H23" s="1"/>
      <c r="I23" s="1"/>
      <c r="J23" s="1"/>
      <c r="K23" s="1"/>
    </row>
    <row r="24" spans="1:11" ht="21.95" customHeight="1" x14ac:dyDescent="0.25">
      <c r="A24" s="3" t="s">
        <v>36</v>
      </c>
      <c r="B24" s="9" t="s">
        <v>128</v>
      </c>
      <c r="C24" s="9" t="s">
        <v>123</v>
      </c>
      <c r="D24" s="9" t="s">
        <v>128</v>
      </c>
      <c r="E24" s="9" t="s">
        <v>127</v>
      </c>
      <c r="F24" s="1"/>
      <c r="G24" s="1"/>
      <c r="H24" s="1"/>
      <c r="I24" s="1"/>
      <c r="J24" s="1"/>
      <c r="K24" s="1"/>
    </row>
    <row r="25" spans="1:11" ht="21.95" customHeight="1" x14ac:dyDescent="0.25">
      <c r="A25" s="3" t="s">
        <v>32</v>
      </c>
      <c r="B25" s="10" t="s">
        <v>37</v>
      </c>
      <c r="C25" s="9" t="s">
        <v>133</v>
      </c>
      <c r="D25" s="9" t="s">
        <v>128</v>
      </c>
      <c r="E25" s="9" t="s">
        <v>127</v>
      </c>
      <c r="F25" s="1"/>
      <c r="G25" s="1"/>
      <c r="H25" s="1"/>
      <c r="I25" s="1"/>
      <c r="J25" s="1"/>
      <c r="K25" s="1"/>
    </row>
    <row r="26" spans="1:11" ht="21.95" customHeight="1" x14ac:dyDescent="0.25">
      <c r="A26" s="3" t="s">
        <v>33</v>
      </c>
      <c r="B26" s="10" t="s">
        <v>37</v>
      </c>
      <c r="C26" s="10" t="s">
        <v>37</v>
      </c>
      <c r="D26" s="9" t="s">
        <v>131</v>
      </c>
      <c r="E26" s="9" t="s">
        <v>127</v>
      </c>
      <c r="F26" s="1"/>
      <c r="G26" s="1"/>
      <c r="H26" s="1"/>
      <c r="I26" s="1"/>
      <c r="J26" s="1"/>
      <c r="K26" s="1"/>
    </row>
    <row r="27" spans="1:11" ht="21.95" customHeight="1" x14ac:dyDescent="0.25">
      <c r="A27" s="3" t="s">
        <v>34</v>
      </c>
      <c r="B27" s="10" t="s">
        <v>37</v>
      </c>
      <c r="C27" s="10" t="s">
        <v>37</v>
      </c>
      <c r="D27" s="10" t="s">
        <v>37</v>
      </c>
      <c r="E27" s="9" t="s">
        <v>127</v>
      </c>
      <c r="F27" s="1"/>
      <c r="G27" s="1"/>
      <c r="H27" s="1"/>
      <c r="I27" s="1"/>
      <c r="J27" s="1"/>
      <c r="K27" s="1"/>
    </row>
    <row r="28" spans="1:11" ht="21.9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.9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95" customHeight="1" x14ac:dyDescent="0.25">
      <c r="A30" s="2" t="s">
        <v>38</v>
      </c>
      <c r="B30" s="11" t="s">
        <v>7</v>
      </c>
      <c r="C30" s="11" t="s">
        <v>10</v>
      </c>
      <c r="D30" s="11" t="s">
        <v>13</v>
      </c>
      <c r="E30" s="11" t="s">
        <v>16</v>
      </c>
      <c r="F30" s="11" t="s">
        <v>19</v>
      </c>
      <c r="G30" s="1"/>
      <c r="H30" s="1"/>
      <c r="I30" s="1"/>
      <c r="J30" s="1"/>
      <c r="K30" s="1"/>
    </row>
    <row r="31" spans="1:11" ht="36" customHeight="1" x14ac:dyDescent="0.25">
      <c r="A31" s="1"/>
      <c r="B31" s="8" t="s">
        <v>8</v>
      </c>
      <c r="C31" s="8" t="s">
        <v>11</v>
      </c>
      <c r="D31" s="8" t="s">
        <v>14</v>
      </c>
      <c r="E31" s="8" t="s">
        <v>17</v>
      </c>
      <c r="F31" s="8" t="s">
        <v>20</v>
      </c>
      <c r="G31" s="1"/>
      <c r="H31" s="1"/>
      <c r="I31" s="1"/>
      <c r="J31" s="1"/>
      <c r="K31" s="1"/>
    </row>
    <row r="32" spans="1:11" ht="21.95" customHeight="1" x14ac:dyDescent="0.25">
      <c r="A32" s="1"/>
      <c r="B32" s="12">
        <f>SUM(IF(LOWER(B24)="p1",1,IF(LOWER(LEFT(B24,1))="a",VALUE(MID(B24,2,1)),0)),IF(LOWER(C24)="p1",1,IF(LOWER(LEFT(C24,1))="a",VALUE(MID(C24,2,1)),0)),IF(LOWER(D24)="p1",1,IF(LOWER(LEFT(D24,1))="a",VALUE(MID(D24,2,1)),0)),IF(LOWER(E24)="p1",1,IF(LOWER(LEFT(E24,1))="a",VALUE(MID(E24,2,1)),0)))</f>
        <v>4</v>
      </c>
      <c r="C32" s="12">
        <f>SUM(IF(LOWER(B24)="p1",1,IF(LOWER(LEFT(B24,1))="b",VALUE(MID(B24,2,1)),0)),IF(LOWER(C25)="p1",1,IF(LOWER(LEFT(C25,1))="b",VALUE(MID(C25,2,1)),0)),IF(LOWER(D25)="p1",1,IF(LOWER(LEFT(D25,1))="b",VALUE(MID(D25,2,1)),0)),IF(LOWER(E25)="p1",1,IF(LOWER(LEFT(E25,1))="b",VALUE(MID(E25,2,1)),0)))</f>
        <v>4</v>
      </c>
      <c r="D32" s="12">
        <f>SUM(IF(LOWER(C24)="p1",1,IF(LOWER(LEFT(C24,1))="c",VALUE(MID(C24,2,1)),0)),IF(LOWER(C25)="p1",1,IF(LOWER(LEFT(C25,1))="c",VALUE(MID(C25,2,1)),0)),IF(LOWER(D26)="p1",1,IF(LOWER(LEFT(D26,1))="c",VALUE(MID(D26,2,1)),0)),IF(LOWER(E26)="p1",1,IF(LOWER(LEFT(E26,1))="c",VALUE(MID(E26,2,1)),0)))</f>
        <v>0</v>
      </c>
      <c r="E32" s="12">
        <f>SUM(IF(LOWER(D24)="p1",1,IF(LOWER(LEFT(D24,1))="d",VALUE(MID(D24,2,1)),0)),IF(LOWER(D25)="p1",1,IF(LOWER(LEFT(D25,1))="d",VALUE(MID(D25,2,1)),0)),IF(LOWER(D26)="p1",1,IF(LOWER(LEFT(D26,1))="d",VALUE(MID(D26,2,1)),0)),IF(LOWER(E27)="p1",1,IF(LOWER(LEFT(E27,1))="d",VALUE(MID(E27,2,1)),0)))</f>
        <v>4</v>
      </c>
      <c r="F32" s="12">
        <f>SUM(IF(LOWER(E24)="p1",1,IF(LOWER(LEFT(E24,1))="e",VALUE(MID(E24,2,1)),0)),IF(LOWER(E25)="p1",1,IF(LOWER(LEFT(E25,1))="e",VALUE(MID(E25,2,1)),0)),IF(LOWER(E26)="p1",1,IF(LOWER(LEFT(E26,1))="e",VALUE(MID(E26,2,1)),0)),IF(LOWER(E27)="p1",1,IF(LOWER(LEFT(E27,1))="e",VALUE(MID(E27,2,1)),0)))</f>
        <v>8</v>
      </c>
      <c r="G32" s="1"/>
      <c r="H32" s="1"/>
      <c r="I32" s="1"/>
      <c r="J32" s="1"/>
      <c r="K32" s="1"/>
    </row>
    <row r="33" spans="1:11" ht="21.9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.9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.9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.9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.95" customHeight="1" x14ac:dyDescent="0.25">
      <c r="A38" s="54" t="s">
        <v>119</v>
      </c>
      <c r="B38" s="49"/>
      <c r="C38" s="49"/>
      <c r="D38" s="49"/>
      <c r="E38" s="49"/>
      <c r="F38" s="49"/>
      <c r="G38" s="1"/>
      <c r="H38" s="1"/>
      <c r="I38" s="1"/>
      <c r="J38" s="1"/>
      <c r="K38" s="1"/>
    </row>
    <row r="39" spans="1:11" ht="31.5" customHeight="1" x14ac:dyDescent="0.25">
      <c r="A39" s="1"/>
      <c r="B39" s="3" t="s">
        <v>32</v>
      </c>
      <c r="C39" s="3" t="s">
        <v>33</v>
      </c>
      <c r="D39" s="3" t="s">
        <v>34</v>
      </c>
      <c r="E39" s="3" t="s">
        <v>35</v>
      </c>
      <c r="F39" s="1"/>
      <c r="G39" s="1"/>
      <c r="H39" s="1"/>
      <c r="I39" s="1"/>
      <c r="J39" s="1"/>
      <c r="K39" s="1"/>
    </row>
    <row r="40" spans="1:11" ht="21.95" customHeight="1" x14ac:dyDescent="0.25">
      <c r="A40" s="3" t="s">
        <v>36</v>
      </c>
      <c r="B40" s="9" t="s">
        <v>133</v>
      </c>
      <c r="C40" s="9" t="s">
        <v>126</v>
      </c>
      <c r="D40" s="9" t="s">
        <v>128</v>
      </c>
      <c r="E40" s="9" t="s">
        <v>127</v>
      </c>
      <c r="F40" s="1"/>
      <c r="G40" s="1"/>
      <c r="H40" s="1"/>
      <c r="I40" s="1"/>
      <c r="J40" s="1"/>
      <c r="K40" s="1"/>
    </row>
    <row r="41" spans="1:11" ht="21.95" customHeight="1" x14ac:dyDescent="0.25">
      <c r="A41" s="3" t="s">
        <v>32</v>
      </c>
      <c r="B41" s="10" t="s">
        <v>37</v>
      </c>
      <c r="C41" s="9" t="s">
        <v>133</v>
      </c>
      <c r="D41" s="9" t="s">
        <v>128</v>
      </c>
      <c r="E41" s="9" t="s">
        <v>127</v>
      </c>
      <c r="F41" s="1"/>
      <c r="G41" s="1"/>
      <c r="H41" s="1"/>
      <c r="I41" s="1"/>
      <c r="J41" s="1"/>
      <c r="K41" s="1"/>
    </row>
    <row r="42" spans="1:11" ht="21.95" customHeight="1" x14ac:dyDescent="0.25">
      <c r="A42" s="3" t="s">
        <v>33</v>
      </c>
      <c r="B42" s="10" t="s">
        <v>37</v>
      </c>
      <c r="C42" s="10" t="s">
        <v>37</v>
      </c>
      <c r="D42" s="9" t="s">
        <v>131</v>
      </c>
      <c r="E42" s="9" t="s">
        <v>127</v>
      </c>
      <c r="F42" s="1"/>
      <c r="G42" s="1"/>
      <c r="H42" s="1"/>
      <c r="I42" s="1"/>
      <c r="J42" s="1"/>
      <c r="K42" s="1"/>
    </row>
    <row r="43" spans="1:11" ht="21.95" customHeight="1" x14ac:dyDescent="0.25">
      <c r="A43" s="3" t="s">
        <v>34</v>
      </c>
      <c r="B43" s="10" t="s">
        <v>37</v>
      </c>
      <c r="C43" s="10" t="s">
        <v>37</v>
      </c>
      <c r="D43" s="10" t="s">
        <v>37</v>
      </c>
      <c r="E43" s="9" t="s">
        <v>127</v>
      </c>
      <c r="F43" s="1"/>
      <c r="G43" s="1"/>
      <c r="H43" s="1"/>
      <c r="I43" s="1"/>
      <c r="J43" s="1"/>
      <c r="K43" s="1"/>
    </row>
    <row r="44" spans="1:11" ht="21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1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1.95" customHeight="1" x14ac:dyDescent="0.25">
      <c r="A46" s="2" t="s">
        <v>38</v>
      </c>
      <c r="B46" s="11" t="s">
        <v>7</v>
      </c>
      <c r="C46" s="11" t="s">
        <v>10</v>
      </c>
      <c r="D46" s="11" t="s">
        <v>13</v>
      </c>
      <c r="E46" s="11" t="s">
        <v>16</v>
      </c>
      <c r="F46" s="11" t="s">
        <v>19</v>
      </c>
      <c r="G46" s="1"/>
      <c r="H46" s="1"/>
      <c r="I46" s="1"/>
      <c r="J46" s="1"/>
      <c r="K46" s="1"/>
    </row>
    <row r="47" spans="1:11" ht="35.25" customHeight="1" x14ac:dyDescent="0.25">
      <c r="A47" s="1"/>
      <c r="B47" s="8" t="s">
        <v>8</v>
      </c>
      <c r="C47" s="8" t="s">
        <v>11</v>
      </c>
      <c r="D47" s="8" t="s">
        <v>14</v>
      </c>
      <c r="E47" s="8" t="s">
        <v>17</v>
      </c>
      <c r="F47" s="8" t="s">
        <v>20</v>
      </c>
      <c r="G47" s="1"/>
      <c r="H47" s="1"/>
      <c r="I47" s="1"/>
      <c r="J47" s="1"/>
      <c r="K47" s="1"/>
    </row>
    <row r="48" spans="1:11" ht="21.95" customHeight="1" x14ac:dyDescent="0.25">
      <c r="A48" s="1"/>
      <c r="B48" s="12">
        <f>SUM(IF(LOWER(B40)="p1",1,IF(LOWER(LEFT(B40,1))="a",VALUE(MID(B40,2,1)),0)),IF(LOWER(C40)="p1",1,IF(LOWER(LEFT(C40,1))="a",VALUE(MID(C40,2,1)),0)),IF(LOWER(D40)="p1",1,IF(LOWER(LEFT(D40,1))="a",VALUE(MID(D40,2,1)),0)),IF(LOWER(E40)="p1",1,IF(LOWER(LEFT(E40,1))="a",VALUE(MID(E40,2,1)),0)))</f>
        <v>4</v>
      </c>
      <c r="C48" s="12">
        <f>SUM(IF(LOWER(B40)="p1",1,IF(LOWER(LEFT(B40,1))="b",VALUE(MID(B40,2,1)),0)),IF(LOWER(C41)="p1",1,IF(LOWER(LEFT(C41,1))="b",VALUE(MID(C41,2,1)),0)),IF(LOWER(D41)="p1",1,IF(LOWER(LEFT(D41,1))="b",VALUE(MID(D41,2,1)),0)),IF(LOWER(E41)="p1",1,IF(LOWER(LEFT(E41,1))="b",VALUE(MID(E41,2,1)),0)))</f>
        <v>5</v>
      </c>
      <c r="D48" s="12">
        <f>SUM(IF(LOWER(C40)="p1",1,IF(LOWER(LEFT(C40,1))="c",VALUE(MID(C40,2,1)),0)),IF(LOWER(C41)="p1",1,IF(LOWER(LEFT(C41,1))="c",VALUE(MID(C41,2,1)),0)),IF(LOWER(D42)="p1",1,IF(LOWER(LEFT(D42,1))="c",VALUE(MID(D42,2,1)),0)),IF(LOWER(E42)="p1",1,IF(LOWER(LEFT(E42,1))="c",VALUE(MID(E42,2,1)),0)))</f>
        <v>0</v>
      </c>
      <c r="E48" s="12">
        <f>SUM(IF(LOWER(D40)="p1",1,IF(LOWER(LEFT(D40,1))="d",VALUE(MID(D40,2,1)),0)),IF(LOWER(D41)="p1",1,IF(LOWER(LEFT(D41,1))="d",VALUE(MID(D41,2,1)),0)),IF(LOWER(D42)="p1",1,IF(LOWER(LEFT(D42,1))="d",VALUE(MID(D42,2,1)),0)),IF(LOWER(E43)="p1",1,IF(LOWER(LEFT(E43,1))="d",VALUE(MID(E43,2,1)),0)))</f>
        <v>4</v>
      </c>
      <c r="F48" s="12">
        <f>SUM(IF(LOWER(E40)="p1",1,IF(LOWER(LEFT(E40,1))="e",VALUE(MID(E40,2,1)),0)),IF(LOWER(E41)="p1",1,IF(LOWER(LEFT(E41,1))="e",VALUE(MID(E41,2,1)),0)),IF(LOWER(E42)="p1",1,IF(LOWER(LEFT(E42,1))="e",VALUE(MID(E42,2,1)),0)),IF(LOWER(E43)="p1",1,IF(LOWER(LEFT(E43,1))="e",VALUE(MID(E43,2,1)),0)))</f>
        <v>8</v>
      </c>
      <c r="G48" s="1"/>
      <c r="H48" s="1"/>
      <c r="I48" s="1"/>
      <c r="J48" s="1"/>
      <c r="K48" s="1"/>
    </row>
    <row r="49" spans="1:11" ht="21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1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1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1.95" customHeight="1" x14ac:dyDescent="0.25">
      <c r="A55" s="48" t="s">
        <v>39</v>
      </c>
      <c r="B55" s="49"/>
      <c r="C55" s="49"/>
      <c r="D55" s="49"/>
      <c r="E55" s="49"/>
      <c r="F55" s="49"/>
      <c r="G55" s="49"/>
      <c r="H55" s="49"/>
      <c r="I55" s="6" t="s">
        <v>40</v>
      </c>
      <c r="J55" s="1"/>
      <c r="K55" s="1"/>
    </row>
    <row r="56" spans="1:11" ht="21.95" customHeight="1" x14ac:dyDescent="0.25">
      <c r="A56" s="3" t="s">
        <v>3</v>
      </c>
      <c r="B56" s="3" t="s">
        <v>41</v>
      </c>
      <c r="C56" s="3" t="s">
        <v>42</v>
      </c>
      <c r="D56" s="3" t="s">
        <v>43</v>
      </c>
      <c r="E56" s="3" t="s">
        <v>44</v>
      </c>
      <c r="F56" s="3" t="s">
        <v>45</v>
      </c>
      <c r="G56" s="1"/>
      <c r="H56" s="1"/>
      <c r="I56" s="1" t="s">
        <v>46</v>
      </c>
      <c r="J56" s="1" t="s">
        <v>6</v>
      </c>
      <c r="K56" s="1"/>
    </row>
    <row r="57" spans="1:11" ht="21.95" customHeight="1" x14ac:dyDescent="0.25">
      <c r="A57" s="5" t="s">
        <v>7</v>
      </c>
      <c r="B57" s="5" t="s">
        <v>8</v>
      </c>
      <c r="C57" s="12">
        <f>SUM(B16,B32,B48)</f>
        <v>12</v>
      </c>
      <c r="D57" s="12">
        <f>IF(MAX($C$57:$C$61)=0,0,ROUND(C57/MAX($C$57:$C$61),3))</f>
        <v>0.5</v>
      </c>
      <c r="E57" s="12">
        <f>ROUND(D57*$B$2,3)</f>
        <v>1.5</v>
      </c>
      <c r="F57" s="5"/>
      <c r="G57" s="1"/>
      <c r="H57" s="1" t="s">
        <v>7</v>
      </c>
      <c r="I57" s="13">
        <f t="shared" ref="I57:J61" si="0">D57</f>
        <v>0.5</v>
      </c>
      <c r="J57" s="13">
        <f t="shared" si="0"/>
        <v>1.5</v>
      </c>
      <c r="K57" s="1"/>
    </row>
    <row r="58" spans="1:11" ht="21.95" customHeight="1" x14ac:dyDescent="0.25">
      <c r="A58" s="5" t="s">
        <v>10</v>
      </c>
      <c r="B58" s="5" t="s">
        <v>11</v>
      </c>
      <c r="C58" s="12">
        <f>SUM(C16,C32,C48)</f>
        <v>13</v>
      </c>
      <c r="D58" s="12">
        <f>IF(MAX($C$57:$C$61)=0,0,ROUND(C58/MAX($C$57:$C$61),3))</f>
        <v>0.54200000000000004</v>
      </c>
      <c r="E58" s="12">
        <f>ROUND(D58*$B$2,3)</f>
        <v>1.6259999999999999</v>
      </c>
      <c r="F58" s="5"/>
      <c r="G58" s="1"/>
      <c r="H58" s="1" t="s">
        <v>10</v>
      </c>
      <c r="I58" s="13">
        <f t="shared" si="0"/>
        <v>0.54200000000000004</v>
      </c>
      <c r="J58" s="13">
        <f t="shared" si="0"/>
        <v>1.6259999999999999</v>
      </c>
      <c r="K58" s="1"/>
    </row>
    <row r="59" spans="1:11" ht="21.95" customHeight="1" x14ac:dyDescent="0.25">
      <c r="A59" s="5" t="s">
        <v>13</v>
      </c>
      <c r="B59" s="5" t="s">
        <v>14</v>
      </c>
      <c r="C59" s="12">
        <f>SUM(D16,D32,D48)</f>
        <v>0</v>
      </c>
      <c r="D59" s="12">
        <f>IF(MAX($C$57:$C$61)=0,0,ROUND(C59/MAX($C$57:$C$61),3))</f>
        <v>0</v>
      </c>
      <c r="E59" s="12">
        <f>ROUND(D59*$B$2,3)</f>
        <v>0</v>
      </c>
      <c r="F59" s="5"/>
      <c r="G59" s="1"/>
      <c r="H59" s="1" t="s">
        <v>13</v>
      </c>
      <c r="I59" s="13">
        <f t="shared" si="0"/>
        <v>0</v>
      </c>
      <c r="J59" s="13">
        <f t="shared" si="0"/>
        <v>0</v>
      </c>
      <c r="K59" s="1"/>
    </row>
    <row r="60" spans="1:11" ht="21.95" customHeight="1" x14ac:dyDescent="0.25">
      <c r="A60" s="5" t="s">
        <v>16</v>
      </c>
      <c r="B60" s="5" t="s">
        <v>17</v>
      </c>
      <c r="C60" s="12">
        <f>SUM(E16,E32,E48)</f>
        <v>13</v>
      </c>
      <c r="D60" s="12">
        <f>IF(MAX($C$57:$C$61)=0,0,ROUND(C60/MAX($C$57:$C$61),3))</f>
        <v>0.54200000000000004</v>
      </c>
      <c r="E60" s="12">
        <f>ROUND(D60*$B$2,3)</f>
        <v>1.6259999999999999</v>
      </c>
      <c r="F60" s="5"/>
      <c r="G60" s="1"/>
      <c r="H60" s="1" t="s">
        <v>16</v>
      </c>
      <c r="I60" s="13">
        <f t="shared" si="0"/>
        <v>0.54200000000000004</v>
      </c>
      <c r="J60" s="13">
        <f t="shared" si="0"/>
        <v>1.6259999999999999</v>
      </c>
      <c r="K60" s="1"/>
    </row>
    <row r="61" spans="1:11" ht="21.95" customHeight="1" x14ac:dyDescent="0.25">
      <c r="A61" s="5" t="s">
        <v>19</v>
      </c>
      <c r="B61" s="5" t="s">
        <v>20</v>
      </c>
      <c r="C61" s="12">
        <f>SUM(F16,F32,F48)</f>
        <v>24</v>
      </c>
      <c r="D61" s="12">
        <f>IF(MAX($C$57:$C$61)=0,0,ROUND(C61/MAX($C$57:$C$61),3))</f>
        <v>1</v>
      </c>
      <c r="E61" s="12">
        <f>ROUND(D61*$B$2,3)</f>
        <v>3</v>
      </c>
      <c r="F61" s="5"/>
      <c r="G61" s="1"/>
      <c r="H61" s="1" t="s">
        <v>19</v>
      </c>
      <c r="I61" s="13">
        <f t="shared" si="0"/>
        <v>1</v>
      </c>
      <c r="J61" s="13">
        <f t="shared" si="0"/>
        <v>3</v>
      </c>
      <c r="K61" s="1"/>
    </row>
    <row r="62" spans="1:11" ht="21.95" customHeight="1" x14ac:dyDescent="0.25"/>
    <row r="63" spans="1:11" ht="21.95" customHeight="1" x14ac:dyDescent="0.25"/>
    <row r="64" spans="1:11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</sheetData>
  <mergeCells count="7">
    <mergeCell ref="A1:K1"/>
    <mergeCell ref="E2:K3"/>
    <mergeCell ref="A38:F38"/>
    <mergeCell ref="A4:K4"/>
    <mergeCell ref="A55:H55"/>
    <mergeCell ref="A6:F6"/>
    <mergeCell ref="A22:F22"/>
  </mergeCells>
  <dataValidations count="10">
    <dataValidation type="list" allowBlank="1" sqref="B8 B40 B24">
      <formula1>"a6,a5,a4,a3,a2,b6,b5,b4,b3,b2,P1"</formula1>
    </dataValidation>
    <dataValidation type="list" allowBlank="1" sqref="C8 C40 C24">
      <formula1>"a6,a5,a4,a3,a2,c6,c5,c4,c3,c2,P1"</formula1>
    </dataValidation>
    <dataValidation type="list" allowBlank="1" sqref="D8 D40 D24">
      <formula1>"a6,a5,a4,a3,a2,d6,d5,d4,d3,d2,P1"</formula1>
    </dataValidation>
    <dataValidation type="list" allowBlank="1" sqref="E8 E40 E24">
      <formula1>"a6,a5,a4,a3,a2,e6,e5,e4,e3,e2,P1"</formula1>
    </dataValidation>
    <dataValidation type="list" allowBlank="1" sqref="C9 C41 C25">
      <formula1>"b6,b5,b4,b3,b2,c6,c5,c4,c3,c2,P1"</formula1>
    </dataValidation>
    <dataValidation type="list" allowBlank="1" sqref="D9 D41 D25">
      <formula1>"b6,b5,b4,b3,b2,d6,d5,d4,d3,d2,P1"</formula1>
    </dataValidation>
    <dataValidation type="list" allowBlank="1" sqref="E9 E41 E25">
      <formula1>"b6,b5,b4,b3,b2,e6,e5,e4,e3,e2,P1"</formula1>
    </dataValidation>
    <dataValidation type="list" allowBlank="1" sqref="D10 D42 D26">
      <formula1>"c6,c5,c4,c3,c2,d6,d5,d4,d3,d2,P1"</formula1>
    </dataValidation>
    <dataValidation type="list" allowBlank="1" sqref="E10 E42 E26">
      <formula1>"c6,c5,c4,c3,c2,e6,e5,e4,e3,e2,P1"</formula1>
    </dataValidation>
    <dataValidation type="list" allowBlank="1" sqref="E11 E43 E27">
      <formula1>"d6,d5,d4,d3,d2,e6,e5,e4,e3,e2,P1"</formula1>
    </dataValidation>
  </dataValidations>
  <pageMargins left="0.75" right="0.75" top="1" bottom="1" header="0.5" footer="0.5"/>
  <pageSetup paperSize="8" scale="63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workbookViewId="0">
      <pane ySplit="5" topLeftCell="A50" activePane="bottomLeft" state="frozen"/>
      <selection pane="bottomLeft" sqref="A1:K61"/>
    </sheetView>
  </sheetViews>
  <sheetFormatPr defaultRowHeight="15" x14ac:dyDescent="0.25"/>
  <cols>
    <col min="1" max="1" width="24" customWidth="1"/>
    <col min="2" max="2" width="26" customWidth="1"/>
    <col min="3" max="3" width="18" customWidth="1"/>
    <col min="4" max="5" width="14" customWidth="1"/>
    <col min="6" max="6" width="40" customWidth="1"/>
    <col min="7" max="7" width="14" customWidth="1"/>
    <col min="8" max="8" width="12" customWidth="1"/>
    <col min="9" max="11" width="14" customWidth="1"/>
  </cols>
  <sheetData>
    <row r="1" spans="1:11" ht="21.95" customHeight="1" x14ac:dyDescent="0.25">
      <c r="A1" s="48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6.75" customHeight="1" x14ac:dyDescent="0.25">
      <c r="A2" s="7" t="s">
        <v>28</v>
      </c>
      <c r="B2" s="8">
        <v>7</v>
      </c>
      <c r="C2" s="1"/>
      <c r="D2" s="7" t="s">
        <v>29</v>
      </c>
      <c r="E2" s="50" t="s">
        <v>48</v>
      </c>
      <c r="F2" s="49"/>
      <c r="G2" s="49"/>
      <c r="H2" s="49"/>
      <c r="I2" s="49"/>
      <c r="J2" s="49"/>
      <c r="K2" s="49"/>
    </row>
    <row r="3" spans="1:11" ht="21.95" customHeight="1" x14ac:dyDescent="0.25">
      <c r="A3" s="1"/>
      <c r="B3" s="1"/>
      <c r="C3" s="1"/>
      <c r="D3" s="1"/>
      <c r="E3" s="49"/>
      <c r="F3" s="49"/>
      <c r="G3" s="49"/>
      <c r="H3" s="49"/>
      <c r="I3" s="49"/>
      <c r="J3" s="49"/>
      <c r="K3" s="49"/>
    </row>
    <row r="4" spans="1:11" ht="21.95" customHeight="1" x14ac:dyDescent="0.25">
      <c r="A4" s="55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21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.95" customHeight="1" x14ac:dyDescent="0.25">
      <c r="A6" s="54" t="s">
        <v>117</v>
      </c>
      <c r="B6" s="49"/>
      <c r="C6" s="49"/>
      <c r="D6" s="49"/>
      <c r="E6" s="49"/>
      <c r="F6" s="49"/>
      <c r="G6" s="1"/>
      <c r="H6" s="1"/>
      <c r="I6" s="1"/>
      <c r="J6" s="1"/>
      <c r="K6" s="1"/>
    </row>
    <row r="7" spans="1:11" ht="33.75" customHeight="1" x14ac:dyDescent="0.25">
      <c r="A7" s="1"/>
      <c r="B7" s="3" t="s">
        <v>32</v>
      </c>
      <c r="C7" s="3" t="s">
        <v>33</v>
      </c>
      <c r="D7" s="3" t="s">
        <v>34</v>
      </c>
      <c r="E7" s="3" t="s">
        <v>35</v>
      </c>
      <c r="F7" s="1"/>
      <c r="G7" s="1"/>
      <c r="H7" s="1"/>
      <c r="I7" s="1"/>
      <c r="J7" s="1"/>
      <c r="K7" s="1"/>
    </row>
    <row r="8" spans="1:11" ht="21.95" customHeight="1" x14ac:dyDescent="0.25">
      <c r="A8" s="3" t="s">
        <v>36</v>
      </c>
      <c r="B8" s="9" t="s">
        <v>133</v>
      </c>
      <c r="C8" s="9" t="s">
        <v>124</v>
      </c>
      <c r="D8" s="9" t="s">
        <v>126</v>
      </c>
      <c r="E8" s="9" t="s">
        <v>128</v>
      </c>
      <c r="F8" s="1"/>
      <c r="G8" s="1"/>
      <c r="H8" s="1"/>
      <c r="I8" s="1"/>
      <c r="J8" s="1"/>
      <c r="K8" s="1"/>
    </row>
    <row r="9" spans="1:11" ht="21.95" customHeight="1" x14ac:dyDescent="0.25">
      <c r="A9" s="3" t="s">
        <v>32</v>
      </c>
      <c r="B9" s="10" t="s">
        <v>37</v>
      </c>
      <c r="C9" s="9" t="s">
        <v>139</v>
      </c>
      <c r="D9" s="9" t="s">
        <v>139</v>
      </c>
      <c r="E9" s="9" t="s">
        <v>133</v>
      </c>
      <c r="F9" s="1"/>
      <c r="G9" s="1"/>
      <c r="H9" s="1"/>
      <c r="I9" s="1"/>
      <c r="J9" s="1"/>
      <c r="K9" s="1"/>
    </row>
    <row r="10" spans="1:11" ht="21.95" customHeight="1" x14ac:dyDescent="0.25">
      <c r="A10" s="3" t="s">
        <v>33</v>
      </c>
      <c r="B10" s="10" t="s">
        <v>37</v>
      </c>
      <c r="C10" s="10" t="s">
        <v>37</v>
      </c>
      <c r="D10" s="9" t="s">
        <v>137</v>
      </c>
      <c r="E10" s="9" t="s">
        <v>132</v>
      </c>
      <c r="F10" s="1"/>
      <c r="G10" s="1"/>
      <c r="H10" s="1"/>
      <c r="I10" s="1"/>
      <c r="J10" s="1"/>
      <c r="K10" s="1"/>
    </row>
    <row r="11" spans="1:11" ht="21.95" customHeight="1" x14ac:dyDescent="0.25">
      <c r="A11" s="3" t="s">
        <v>34</v>
      </c>
      <c r="B11" s="10" t="s">
        <v>37</v>
      </c>
      <c r="C11" s="10" t="s">
        <v>37</v>
      </c>
      <c r="D11" s="10" t="s">
        <v>37</v>
      </c>
      <c r="E11" s="9" t="s">
        <v>129</v>
      </c>
      <c r="F11" s="1"/>
      <c r="G11" s="1"/>
      <c r="H11" s="1"/>
      <c r="I11" s="1"/>
      <c r="J11" s="1"/>
      <c r="K11" s="1"/>
    </row>
    <row r="12" spans="1:11" ht="21.9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.9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.95" customHeight="1" x14ac:dyDescent="0.25">
      <c r="A14" s="2" t="s">
        <v>38</v>
      </c>
      <c r="B14" s="11" t="s">
        <v>7</v>
      </c>
      <c r="C14" s="11" t="s">
        <v>10</v>
      </c>
      <c r="D14" s="11" t="s">
        <v>13</v>
      </c>
      <c r="E14" s="11" t="s">
        <v>16</v>
      </c>
      <c r="F14" s="11" t="s">
        <v>19</v>
      </c>
      <c r="G14" s="1"/>
      <c r="H14" s="1"/>
      <c r="I14" s="1"/>
      <c r="J14" s="1"/>
      <c r="K14" s="1"/>
    </row>
    <row r="15" spans="1:11" ht="33" customHeight="1" x14ac:dyDescent="0.25">
      <c r="A15" s="1"/>
      <c r="B15" s="8" t="s">
        <v>8</v>
      </c>
      <c r="C15" s="8" t="s">
        <v>11</v>
      </c>
      <c r="D15" s="8" t="s">
        <v>14</v>
      </c>
      <c r="E15" s="8" t="s">
        <v>17</v>
      </c>
      <c r="F15" s="8" t="s">
        <v>20</v>
      </c>
      <c r="G15" s="1"/>
      <c r="H15" s="1"/>
      <c r="I15" s="1"/>
      <c r="J15" s="1"/>
      <c r="K15" s="1"/>
    </row>
    <row r="16" spans="1:11" ht="21.95" customHeight="1" x14ac:dyDescent="0.25">
      <c r="A16" s="1"/>
      <c r="B16" s="12">
        <f>SUM(IF(LOWER(B8)="p1",1,IF(LOWER(LEFT(B8,1))="a",VALUE(MID(B8,2,1)),0)),IF(LOWER(C8)="p1",1,IF(LOWER(LEFT(C8,1))="a",VALUE(MID(C8,2,1)),0)),IF(LOWER(D8)="p1",1,IF(LOWER(LEFT(D8,1))="a",VALUE(MID(D8,2,1)),0)),IF(LOWER(E8)="p1",1,IF(LOWER(LEFT(E8,1))="a",VALUE(MID(E8,2,1)),0)))</f>
        <v>10</v>
      </c>
      <c r="C16" s="12">
        <f>SUM(IF(LOWER(B8)="p1",1,IF(LOWER(LEFT(B8,1))="b",VALUE(MID(B8,2,1)),0)),IF(LOWER(C9)="p1",1,IF(LOWER(LEFT(C9,1))="b",VALUE(MID(C9,2,1)),0)),IF(LOWER(D9)="p1",1,IF(LOWER(LEFT(D9,1))="b",VALUE(MID(D9,2,1)),0)),IF(LOWER(E9)="p1",1,IF(LOWER(LEFT(E9,1))="b",VALUE(MID(E9,2,1)),0)))</f>
        <v>14</v>
      </c>
      <c r="D16" s="12">
        <f>SUM(IF(LOWER(C8)="p1",1,IF(LOWER(LEFT(C8,1))="c",VALUE(MID(C8,2,1)),0)),IF(LOWER(C9)="p1",1,IF(LOWER(LEFT(C9,1))="c",VALUE(MID(C9,2,1)),0)),IF(LOWER(D10)="p1",1,IF(LOWER(LEFT(D10,1))="c",VALUE(MID(D10,2,1)),0)),IF(LOWER(E10)="p1",1,IF(LOWER(LEFT(E10,1))="c",VALUE(MID(E10,2,1)),0)))</f>
        <v>0</v>
      </c>
      <c r="E16" s="12">
        <f>SUM(IF(LOWER(D8)="p1",1,IF(LOWER(LEFT(D8,1))="d",VALUE(MID(D8,2,1)),0)),IF(LOWER(D9)="p1",1,IF(LOWER(LEFT(D9,1))="d",VALUE(MID(D9,2,1)),0)),IF(LOWER(D10)="p1",1,IF(LOWER(LEFT(D10,1))="d",VALUE(MID(D10,2,1)),0)),IF(LOWER(E11)="p1",1,IF(LOWER(LEFT(E11,1))="d",VALUE(MID(E11,2,1)),0)))</f>
        <v>5</v>
      </c>
      <c r="F16" s="12">
        <f>SUM(IF(LOWER(E8)="p1",1,IF(LOWER(LEFT(E8,1))="e",VALUE(MID(E8,2,1)),0)),IF(LOWER(E9)="p1",1,IF(LOWER(LEFT(E9,1))="e",VALUE(MID(E9,2,1)),0)),IF(LOWER(E10)="p1",1,IF(LOWER(LEFT(E10,1))="e",VALUE(MID(E10,2,1)),0)),IF(LOWER(E11)="p1",1,IF(LOWER(LEFT(E11,1))="e",VALUE(MID(E11,2,1)),0)))</f>
        <v>11</v>
      </c>
      <c r="G16" s="1"/>
      <c r="H16" s="1"/>
      <c r="I16" s="1"/>
      <c r="J16" s="1"/>
      <c r="K16" s="1"/>
    </row>
    <row r="17" spans="1:11" ht="21.9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.9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9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.95" customHeight="1" x14ac:dyDescent="0.25">
      <c r="A22" s="54" t="s">
        <v>118</v>
      </c>
      <c r="B22" s="49"/>
      <c r="C22" s="49"/>
      <c r="D22" s="49"/>
      <c r="E22" s="49"/>
      <c r="F22" s="49"/>
      <c r="G22" s="1"/>
      <c r="H22" s="1"/>
      <c r="I22" s="1"/>
      <c r="J22" s="1"/>
      <c r="K22" s="1"/>
    </row>
    <row r="23" spans="1:11" ht="34.5" customHeight="1" x14ac:dyDescent="0.25">
      <c r="A23" s="1"/>
      <c r="B23" s="3" t="s">
        <v>32</v>
      </c>
      <c r="C23" s="3" t="s">
        <v>33</v>
      </c>
      <c r="D23" s="3" t="s">
        <v>34</v>
      </c>
      <c r="E23" s="3" t="s">
        <v>35</v>
      </c>
      <c r="F23" s="1"/>
      <c r="G23" s="1"/>
      <c r="H23" s="1"/>
      <c r="I23" s="1"/>
      <c r="J23" s="1"/>
      <c r="K23" s="1"/>
    </row>
    <row r="24" spans="1:11" ht="21.95" customHeight="1" x14ac:dyDescent="0.25">
      <c r="A24" s="3" t="s">
        <v>36</v>
      </c>
      <c r="B24" s="9" t="s">
        <v>133</v>
      </c>
      <c r="C24" s="9" t="s">
        <v>124</v>
      </c>
      <c r="D24" s="9" t="s">
        <v>125</v>
      </c>
      <c r="E24" s="9" t="s">
        <v>128</v>
      </c>
      <c r="F24" s="1"/>
      <c r="G24" s="1"/>
      <c r="H24" s="1"/>
      <c r="I24" s="1"/>
      <c r="J24" s="1"/>
      <c r="K24" s="1"/>
    </row>
    <row r="25" spans="1:11" ht="21.95" customHeight="1" x14ac:dyDescent="0.25">
      <c r="A25" s="3" t="s">
        <v>32</v>
      </c>
      <c r="B25" s="10" t="s">
        <v>37</v>
      </c>
      <c r="C25" s="9" t="s">
        <v>135</v>
      </c>
      <c r="D25" s="9" t="s">
        <v>139</v>
      </c>
      <c r="E25" s="9" t="s">
        <v>133</v>
      </c>
      <c r="F25" s="1"/>
      <c r="G25" s="1"/>
      <c r="H25" s="1"/>
      <c r="I25" s="1"/>
      <c r="J25" s="1"/>
      <c r="K25" s="1"/>
    </row>
    <row r="26" spans="1:11" ht="21.95" customHeight="1" x14ac:dyDescent="0.25">
      <c r="A26" s="3" t="s">
        <v>33</v>
      </c>
      <c r="B26" s="10" t="s">
        <v>37</v>
      </c>
      <c r="C26" s="10" t="s">
        <v>37</v>
      </c>
      <c r="D26" s="9" t="s">
        <v>137</v>
      </c>
      <c r="E26" s="9" t="s">
        <v>132</v>
      </c>
      <c r="F26" s="1"/>
      <c r="G26" s="1"/>
      <c r="H26" s="1"/>
      <c r="I26" s="1"/>
      <c r="J26" s="1"/>
      <c r="K26" s="1"/>
    </row>
    <row r="27" spans="1:11" ht="21.95" customHeight="1" x14ac:dyDescent="0.25">
      <c r="A27" s="3" t="s">
        <v>34</v>
      </c>
      <c r="B27" s="10" t="s">
        <v>37</v>
      </c>
      <c r="C27" s="10" t="s">
        <v>37</v>
      </c>
      <c r="D27" s="10" t="s">
        <v>37</v>
      </c>
      <c r="E27" s="9" t="s">
        <v>129</v>
      </c>
      <c r="F27" s="1"/>
      <c r="G27" s="1"/>
      <c r="H27" s="1"/>
      <c r="I27" s="1"/>
      <c r="J27" s="1"/>
      <c r="K27" s="1"/>
    </row>
    <row r="28" spans="1:11" ht="21.9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.9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95" customHeight="1" x14ac:dyDescent="0.25">
      <c r="A30" s="2" t="s">
        <v>38</v>
      </c>
      <c r="B30" s="11" t="s">
        <v>7</v>
      </c>
      <c r="C30" s="11" t="s">
        <v>10</v>
      </c>
      <c r="D30" s="11" t="s">
        <v>13</v>
      </c>
      <c r="E30" s="11" t="s">
        <v>16</v>
      </c>
      <c r="F30" s="11" t="s">
        <v>19</v>
      </c>
      <c r="G30" s="1"/>
      <c r="H30" s="1"/>
      <c r="I30" s="1"/>
      <c r="J30" s="1"/>
      <c r="K30" s="1"/>
    </row>
    <row r="31" spans="1:11" ht="33" customHeight="1" x14ac:dyDescent="0.25">
      <c r="A31" s="1"/>
      <c r="B31" s="8" t="s">
        <v>8</v>
      </c>
      <c r="C31" s="8" t="s">
        <v>11</v>
      </c>
      <c r="D31" s="8" t="s">
        <v>14</v>
      </c>
      <c r="E31" s="8" t="s">
        <v>17</v>
      </c>
      <c r="F31" s="8" t="s">
        <v>20</v>
      </c>
      <c r="G31" s="1"/>
      <c r="H31" s="1"/>
      <c r="I31" s="1"/>
      <c r="J31" s="1"/>
      <c r="K31" s="1"/>
    </row>
    <row r="32" spans="1:11" ht="21.95" customHeight="1" x14ac:dyDescent="0.25">
      <c r="A32" s="1"/>
      <c r="B32" s="12">
        <f>SUM(IF(LOWER(B24)="p1",1,IF(LOWER(LEFT(B24,1))="a",VALUE(MID(B24,2,1)),0)),IF(LOWER(C24)="p1",1,IF(LOWER(LEFT(C24,1))="a",VALUE(MID(C24,2,1)),0)),IF(LOWER(D24)="p1",1,IF(LOWER(LEFT(D24,1))="a",VALUE(MID(D24,2,1)),0)),IF(LOWER(E24)="p1",1,IF(LOWER(LEFT(E24,1))="a",VALUE(MID(E24,2,1)),0)))</f>
        <v>11</v>
      </c>
      <c r="C32" s="12">
        <f>SUM(IF(LOWER(B24)="p1",1,IF(LOWER(LEFT(B24,1))="b",VALUE(MID(B24,2,1)),0)),IF(LOWER(C25)="p1",1,IF(LOWER(LEFT(C25,1))="b",VALUE(MID(C25,2,1)),0)),IF(LOWER(D25)="p1",1,IF(LOWER(LEFT(D25,1))="b",VALUE(MID(D25,2,1)),0)),IF(LOWER(E25)="p1",1,IF(LOWER(LEFT(E25,1))="b",VALUE(MID(E25,2,1)),0)))</f>
        <v>15</v>
      </c>
      <c r="D32" s="12">
        <f>SUM(IF(LOWER(C24)="p1",1,IF(LOWER(LEFT(C24,1))="c",VALUE(MID(C24,2,1)),0)),IF(LOWER(C25)="p1",1,IF(LOWER(LEFT(C25,1))="c",VALUE(MID(C25,2,1)),0)),IF(LOWER(D26)="p1",1,IF(LOWER(LEFT(D26,1))="c",VALUE(MID(D26,2,1)),0)),IF(LOWER(E26)="p1",1,IF(LOWER(LEFT(E26,1))="c",VALUE(MID(E26,2,1)),0)))</f>
        <v>0</v>
      </c>
      <c r="E32" s="12">
        <f>SUM(IF(LOWER(D24)="p1",1,IF(LOWER(LEFT(D24,1))="d",VALUE(MID(D24,2,1)),0)),IF(LOWER(D25)="p1",1,IF(LOWER(LEFT(D25,1))="d",VALUE(MID(D25,2,1)),0)),IF(LOWER(D26)="p1",1,IF(LOWER(LEFT(D26,1))="d",VALUE(MID(D26,2,1)),0)),IF(LOWER(E27)="p1",1,IF(LOWER(LEFT(E27,1))="d",VALUE(MID(E27,2,1)),0)))</f>
        <v>5</v>
      </c>
      <c r="F32" s="12">
        <f>SUM(IF(LOWER(E24)="p1",1,IF(LOWER(LEFT(E24,1))="e",VALUE(MID(E24,2,1)),0)),IF(LOWER(E25)="p1",1,IF(LOWER(LEFT(E25,1))="e",VALUE(MID(E25,2,1)),0)),IF(LOWER(E26)="p1",1,IF(LOWER(LEFT(E26,1))="e",VALUE(MID(E26,2,1)),0)),IF(LOWER(E27)="p1",1,IF(LOWER(LEFT(E27,1))="e",VALUE(MID(E27,2,1)),0)))</f>
        <v>11</v>
      </c>
      <c r="G32" s="1"/>
      <c r="H32" s="1"/>
      <c r="I32" s="1"/>
      <c r="J32" s="1"/>
      <c r="K32" s="1"/>
    </row>
    <row r="33" spans="1:11" ht="21.9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.9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.9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.9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.95" customHeight="1" x14ac:dyDescent="0.25">
      <c r="A38" s="54" t="s">
        <v>119</v>
      </c>
      <c r="B38" s="49"/>
      <c r="C38" s="49"/>
      <c r="D38" s="49"/>
      <c r="E38" s="49"/>
      <c r="F38" s="49"/>
      <c r="G38" s="1"/>
      <c r="H38" s="1"/>
      <c r="I38" s="1"/>
      <c r="J38" s="1"/>
      <c r="K38" s="1"/>
    </row>
    <row r="39" spans="1:11" ht="31.5" customHeight="1" x14ac:dyDescent="0.25">
      <c r="A39" s="1"/>
      <c r="B39" s="3" t="s">
        <v>32</v>
      </c>
      <c r="C39" s="3" t="s">
        <v>33</v>
      </c>
      <c r="D39" s="3" t="s">
        <v>34</v>
      </c>
      <c r="E39" s="3" t="s">
        <v>35</v>
      </c>
      <c r="F39" s="1"/>
      <c r="G39" s="1"/>
      <c r="H39" s="1"/>
      <c r="I39" s="1"/>
      <c r="J39" s="1"/>
      <c r="K39" s="1"/>
    </row>
    <row r="40" spans="1:11" ht="21.95" customHeight="1" x14ac:dyDescent="0.25">
      <c r="A40" s="3" t="s">
        <v>36</v>
      </c>
      <c r="B40" s="9" t="s">
        <v>133</v>
      </c>
      <c r="C40" s="9" t="s">
        <v>124</v>
      </c>
      <c r="D40" s="9" t="s">
        <v>138</v>
      </c>
      <c r="E40" s="9" t="s">
        <v>128</v>
      </c>
      <c r="F40" s="1"/>
      <c r="G40" s="1"/>
      <c r="H40" s="1"/>
      <c r="I40" s="1"/>
      <c r="J40" s="1"/>
      <c r="K40" s="1"/>
    </row>
    <row r="41" spans="1:11" ht="21.95" customHeight="1" x14ac:dyDescent="0.25">
      <c r="A41" s="3" t="s">
        <v>32</v>
      </c>
      <c r="B41" s="10" t="s">
        <v>37</v>
      </c>
      <c r="C41" s="9" t="s">
        <v>139</v>
      </c>
      <c r="D41" s="9" t="s">
        <v>142</v>
      </c>
      <c r="E41" s="9" t="s">
        <v>133</v>
      </c>
      <c r="F41" s="1"/>
      <c r="G41" s="1"/>
      <c r="H41" s="1"/>
      <c r="I41" s="1"/>
      <c r="J41" s="1"/>
      <c r="K41" s="1"/>
    </row>
    <row r="42" spans="1:11" ht="21.95" customHeight="1" x14ac:dyDescent="0.25">
      <c r="A42" s="3" t="s">
        <v>33</v>
      </c>
      <c r="B42" s="10" t="s">
        <v>37</v>
      </c>
      <c r="C42" s="10" t="s">
        <v>37</v>
      </c>
      <c r="D42" s="9" t="s">
        <v>137</v>
      </c>
      <c r="E42" s="9" t="s">
        <v>140</v>
      </c>
      <c r="F42" s="1"/>
      <c r="G42" s="1"/>
      <c r="H42" s="1"/>
      <c r="I42" s="1"/>
      <c r="J42" s="1"/>
      <c r="K42" s="1"/>
    </row>
    <row r="43" spans="1:11" ht="21.95" customHeight="1" x14ac:dyDescent="0.25">
      <c r="A43" s="3" t="s">
        <v>34</v>
      </c>
      <c r="B43" s="10" t="s">
        <v>37</v>
      </c>
      <c r="C43" s="10" t="s">
        <v>37</v>
      </c>
      <c r="D43" s="10" t="s">
        <v>37</v>
      </c>
      <c r="E43" s="9" t="s">
        <v>140</v>
      </c>
      <c r="F43" s="1"/>
      <c r="G43" s="1"/>
      <c r="H43" s="1"/>
      <c r="I43" s="1"/>
      <c r="J43" s="1"/>
      <c r="K43" s="1"/>
    </row>
    <row r="44" spans="1:11" ht="21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1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1.95" customHeight="1" x14ac:dyDescent="0.25">
      <c r="A46" s="2" t="s">
        <v>38</v>
      </c>
      <c r="B46" s="11" t="s">
        <v>7</v>
      </c>
      <c r="C46" s="11" t="s">
        <v>10</v>
      </c>
      <c r="D46" s="11" t="s">
        <v>13</v>
      </c>
      <c r="E46" s="11" t="s">
        <v>16</v>
      </c>
      <c r="F46" s="11" t="s">
        <v>19</v>
      </c>
      <c r="G46" s="1"/>
      <c r="H46" s="1"/>
      <c r="I46" s="1"/>
      <c r="J46" s="1"/>
      <c r="K46" s="1"/>
    </row>
    <row r="47" spans="1:11" ht="21.95" customHeight="1" x14ac:dyDescent="0.25">
      <c r="A47" s="1"/>
      <c r="B47" s="8" t="s">
        <v>8</v>
      </c>
      <c r="C47" s="8" t="s">
        <v>11</v>
      </c>
      <c r="D47" s="8" t="s">
        <v>14</v>
      </c>
      <c r="E47" s="8" t="s">
        <v>17</v>
      </c>
      <c r="F47" s="8" t="s">
        <v>20</v>
      </c>
      <c r="G47" s="1"/>
      <c r="H47" s="1"/>
      <c r="I47" s="1"/>
      <c r="J47" s="1"/>
      <c r="K47" s="1"/>
    </row>
    <row r="48" spans="1:11" ht="21.95" customHeight="1" x14ac:dyDescent="0.25">
      <c r="A48" s="1"/>
      <c r="B48" s="12">
        <f>SUM(IF(LOWER(B40)="p1",1,IF(LOWER(LEFT(B40,1))="a",VALUE(MID(B40,2,1)),0)),IF(LOWER(C40)="p1",1,IF(LOWER(LEFT(C40,1))="a",VALUE(MID(C40,2,1)),0)),IF(LOWER(D40)="p1",1,IF(LOWER(LEFT(D40,1))="a",VALUE(MID(D40,2,1)),0)),IF(LOWER(E40)="p1",1,IF(LOWER(LEFT(E40,1))="a",VALUE(MID(E40,2,1)),0)))</f>
        <v>12</v>
      </c>
      <c r="C48" s="12">
        <f>SUM(IF(LOWER(B40)="p1",1,IF(LOWER(LEFT(B40,1))="b",VALUE(MID(B40,2,1)),0)),IF(LOWER(C41)="p1",1,IF(LOWER(LEFT(C41,1))="b",VALUE(MID(C41,2,1)),0)),IF(LOWER(D41)="p1",1,IF(LOWER(LEFT(D41,1))="b",VALUE(MID(D41,2,1)),0)),IF(LOWER(E41)="p1",1,IF(LOWER(LEFT(E41,1))="b",VALUE(MID(E41,2,1)),0)))</f>
        <v>13</v>
      </c>
      <c r="D48" s="12">
        <f>SUM(IF(LOWER(C40)="p1",1,IF(LOWER(LEFT(C40,1))="c",VALUE(MID(C40,2,1)),0)),IF(LOWER(C41)="p1",1,IF(LOWER(LEFT(C41,1))="c",VALUE(MID(C41,2,1)),0)),IF(LOWER(D42)="p1",1,IF(LOWER(LEFT(D42,1))="c",VALUE(MID(D42,2,1)),0)),IF(LOWER(E42)="p1",1,IF(LOWER(LEFT(E42,1))="c",VALUE(MID(E42,2,1)),0)))</f>
        <v>0</v>
      </c>
      <c r="E48" s="12">
        <f>SUM(IF(LOWER(D40)="p1",1,IF(LOWER(LEFT(D40,1))="d",VALUE(MID(D40,2,1)),0)),IF(LOWER(D41)="p1",1,IF(LOWER(LEFT(D41,1))="d",VALUE(MID(D41,2,1)),0)),IF(LOWER(D42)="p1",1,IF(LOWER(LEFT(D42,1))="d",VALUE(MID(D42,2,1)),0)),IF(LOWER(E43)="p1",1,IF(LOWER(LEFT(E43,1))="d",VALUE(MID(E43,2,1)),0)))</f>
        <v>5</v>
      </c>
      <c r="F48" s="12">
        <f>SUM(IF(LOWER(E40)="p1",1,IF(LOWER(LEFT(E40,1))="e",VALUE(MID(E40,2,1)),0)),IF(LOWER(E41)="p1",1,IF(LOWER(LEFT(E41,1))="e",VALUE(MID(E41,2,1)),0)),IF(LOWER(E42)="p1",1,IF(LOWER(LEFT(E42,1))="e",VALUE(MID(E42,2,1)),0)),IF(LOWER(E43)="p1",1,IF(LOWER(LEFT(E43,1))="e",VALUE(MID(E43,2,1)),0)))</f>
        <v>11</v>
      </c>
      <c r="G48" s="1"/>
      <c r="H48" s="1"/>
      <c r="I48" s="1"/>
      <c r="J48" s="1"/>
      <c r="K48" s="1"/>
    </row>
    <row r="49" spans="1:11" ht="21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1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1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1.95" customHeight="1" x14ac:dyDescent="0.25">
      <c r="A55" s="48" t="s">
        <v>39</v>
      </c>
      <c r="B55" s="49"/>
      <c r="C55" s="49"/>
      <c r="D55" s="49"/>
      <c r="E55" s="49"/>
      <c r="F55" s="49"/>
      <c r="G55" s="49"/>
      <c r="H55" s="49"/>
      <c r="I55" s="6" t="s">
        <v>40</v>
      </c>
      <c r="J55" s="1"/>
      <c r="K55" s="1"/>
    </row>
    <row r="56" spans="1:11" ht="21.95" customHeight="1" x14ac:dyDescent="0.25">
      <c r="A56" s="3" t="s">
        <v>3</v>
      </c>
      <c r="B56" s="3" t="s">
        <v>41</v>
      </c>
      <c r="C56" s="3" t="s">
        <v>42</v>
      </c>
      <c r="D56" s="3" t="s">
        <v>43</v>
      </c>
      <c r="E56" s="3" t="s">
        <v>44</v>
      </c>
      <c r="F56" s="3" t="s">
        <v>45</v>
      </c>
      <c r="G56" s="1"/>
      <c r="H56" s="1"/>
      <c r="I56" s="1" t="s">
        <v>46</v>
      </c>
      <c r="J56" s="1" t="s">
        <v>6</v>
      </c>
      <c r="K56" s="1"/>
    </row>
    <row r="57" spans="1:11" ht="21.95" customHeight="1" x14ac:dyDescent="0.25">
      <c r="A57" s="5" t="s">
        <v>7</v>
      </c>
      <c r="B57" s="5" t="s">
        <v>8</v>
      </c>
      <c r="C57" s="12">
        <f>SUM(B16,B32,B48)</f>
        <v>33</v>
      </c>
      <c r="D57" s="12">
        <f>IF(MAX($C$57:$C$61)=0,0,ROUND(C57/MAX($C$57:$C$61),3))</f>
        <v>0.78600000000000003</v>
      </c>
      <c r="E57" s="12">
        <f>ROUND(D57*$B$2,3)</f>
        <v>5.5019999999999998</v>
      </c>
      <c r="F57" s="5"/>
      <c r="G57" s="1"/>
      <c r="H57" s="1" t="s">
        <v>7</v>
      </c>
      <c r="I57" s="13">
        <f t="shared" ref="I57:J61" si="0">D57</f>
        <v>0.78600000000000003</v>
      </c>
      <c r="J57" s="13">
        <f t="shared" si="0"/>
        <v>5.5019999999999998</v>
      </c>
      <c r="K57" s="1"/>
    </row>
    <row r="58" spans="1:11" ht="21.95" customHeight="1" x14ac:dyDescent="0.25">
      <c r="A58" s="5" t="s">
        <v>10</v>
      </c>
      <c r="B58" s="5" t="s">
        <v>11</v>
      </c>
      <c r="C58" s="12">
        <f>SUM(C16,C32,C48)</f>
        <v>42</v>
      </c>
      <c r="D58" s="12">
        <f>IF(MAX($C$57:$C$61)=0,0,ROUND(C58/MAX($C$57:$C$61),3))</f>
        <v>1</v>
      </c>
      <c r="E58" s="12">
        <f>ROUND(D58*$B$2,3)</f>
        <v>7</v>
      </c>
      <c r="F58" s="5"/>
      <c r="G58" s="1"/>
      <c r="H58" s="1" t="s">
        <v>10</v>
      </c>
      <c r="I58" s="13">
        <f t="shared" si="0"/>
        <v>1</v>
      </c>
      <c r="J58" s="13">
        <f t="shared" si="0"/>
        <v>7</v>
      </c>
      <c r="K58" s="1"/>
    </row>
    <row r="59" spans="1:11" ht="21.95" customHeight="1" x14ac:dyDescent="0.25">
      <c r="A59" s="5" t="s">
        <v>13</v>
      </c>
      <c r="B59" s="5" t="s">
        <v>14</v>
      </c>
      <c r="C59" s="12">
        <f>SUM(D16,D32,D48)</f>
        <v>0</v>
      </c>
      <c r="D59" s="12">
        <f>IF(MAX($C$57:$C$61)=0,0,ROUND(C59/MAX($C$57:$C$61),3))</f>
        <v>0</v>
      </c>
      <c r="E59" s="12">
        <f>ROUND(D59*$B$2,3)</f>
        <v>0</v>
      </c>
      <c r="F59" s="5"/>
      <c r="G59" s="1"/>
      <c r="H59" s="1" t="s">
        <v>13</v>
      </c>
      <c r="I59" s="13">
        <f t="shared" si="0"/>
        <v>0</v>
      </c>
      <c r="J59" s="13">
        <f t="shared" si="0"/>
        <v>0</v>
      </c>
      <c r="K59" s="1"/>
    </row>
    <row r="60" spans="1:11" ht="21.95" customHeight="1" x14ac:dyDescent="0.25">
      <c r="A60" s="5" t="s">
        <v>16</v>
      </c>
      <c r="B60" s="5" t="s">
        <v>17</v>
      </c>
      <c r="C60" s="12">
        <f>SUM(E16,E32,E48)</f>
        <v>15</v>
      </c>
      <c r="D60" s="12">
        <f>IF(MAX($C$57:$C$61)=0,0,ROUND(C60/MAX($C$57:$C$61),3))</f>
        <v>0.35699999999999998</v>
      </c>
      <c r="E60" s="12">
        <f>ROUND(D60*$B$2,3)</f>
        <v>2.4990000000000001</v>
      </c>
      <c r="F60" s="5"/>
      <c r="G60" s="1"/>
      <c r="H60" s="1" t="s">
        <v>16</v>
      </c>
      <c r="I60" s="13">
        <f t="shared" si="0"/>
        <v>0.35699999999999998</v>
      </c>
      <c r="J60" s="13">
        <f t="shared" si="0"/>
        <v>2.4990000000000001</v>
      </c>
      <c r="K60" s="1"/>
    </row>
    <row r="61" spans="1:11" ht="21.95" customHeight="1" x14ac:dyDescent="0.25">
      <c r="A61" s="5" t="s">
        <v>19</v>
      </c>
      <c r="B61" s="5" t="s">
        <v>20</v>
      </c>
      <c r="C61" s="12">
        <f>SUM(F16,F32,F48)</f>
        <v>33</v>
      </c>
      <c r="D61" s="12">
        <f>IF(MAX($C$57:$C$61)=0,0,ROUND(C61/MAX($C$57:$C$61),3))</f>
        <v>0.78600000000000003</v>
      </c>
      <c r="E61" s="12">
        <f>ROUND(D61*$B$2,3)</f>
        <v>5.5019999999999998</v>
      </c>
      <c r="F61" s="5"/>
      <c r="G61" s="1"/>
      <c r="H61" s="1" t="s">
        <v>19</v>
      </c>
      <c r="I61" s="13">
        <f t="shared" si="0"/>
        <v>0.78600000000000003</v>
      </c>
      <c r="J61" s="13">
        <f t="shared" si="0"/>
        <v>5.5019999999999998</v>
      </c>
      <c r="K61" s="1"/>
    </row>
    <row r="62" spans="1:11" ht="21.95" customHeight="1" x14ac:dyDescent="0.25"/>
    <row r="63" spans="1:11" ht="21.95" customHeight="1" x14ac:dyDescent="0.25"/>
    <row r="64" spans="1:11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</sheetData>
  <mergeCells count="7">
    <mergeCell ref="A1:K1"/>
    <mergeCell ref="E2:K3"/>
    <mergeCell ref="A38:F38"/>
    <mergeCell ref="A4:K4"/>
    <mergeCell ref="A55:H55"/>
    <mergeCell ref="A6:F6"/>
    <mergeCell ref="A22:F22"/>
  </mergeCells>
  <dataValidations count="10">
    <dataValidation type="list" allowBlank="1" sqref="B8 B40 B24">
      <formula1>"a6,a5,a4,a3,a2,b6,b5,b4,b3,b2,P1"</formula1>
    </dataValidation>
    <dataValidation type="list" allowBlank="1" sqref="C8 C40 C24">
      <formula1>"a6,a5,a4,a3,a2,c6,c5,c4,c3,c2,P1"</formula1>
    </dataValidation>
    <dataValidation type="list" allowBlank="1" sqref="D8 D40 D24">
      <formula1>"a6,a5,a4,a3,a2,d6,d5,d4,d3,d2,P1"</formula1>
    </dataValidation>
    <dataValidation type="list" allowBlank="1" sqref="E8 E40 E24">
      <formula1>"a6,a5,a4,a3,a2,e6,e5,e4,e3,e2,P1"</formula1>
    </dataValidation>
    <dataValidation type="list" allowBlank="1" sqref="C9 C41 C25">
      <formula1>"b6,b5,b4,b3,b2,c6,c5,c4,c3,c2,P1"</formula1>
    </dataValidation>
    <dataValidation type="list" allowBlank="1" sqref="D9 D41 D25">
      <formula1>"b6,b5,b4,b3,b2,d6,d5,d4,d3,d2,P1"</formula1>
    </dataValidation>
    <dataValidation type="list" allowBlank="1" sqref="E9 E41 E25">
      <formula1>"b6,b5,b4,b3,b2,e6,e5,e4,e3,e2,P1"</formula1>
    </dataValidation>
    <dataValidation type="list" allowBlank="1" sqref="D10 D42 D26">
      <formula1>"c6,c5,c4,c3,c2,d6,d5,d4,d3,d2,P1"</formula1>
    </dataValidation>
    <dataValidation type="list" allowBlank="1" sqref="E10 E42 E26">
      <formula1>"c6,c5,c4,c3,c2,e6,e5,e4,e3,e2,P1"</formula1>
    </dataValidation>
    <dataValidation type="list" allowBlank="1" sqref="E11 E43 E27">
      <formula1>"d6,d5,d4,d3,d2,e6,e5,e4,e3,e2,P1"</formula1>
    </dataValidation>
  </dataValidations>
  <pageMargins left="0.75" right="0.75" top="1" bottom="1" header="0.5" footer="0.5"/>
  <pageSetup paperSize="8" scale="63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workbookViewId="0">
      <pane ySplit="5" topLeftCell="A50" activePane="bottomLeft" state="frozen"/>
      <selection pane="bottomLeft" sqref="A1:K61"/>
    </sheetView>
  </sheetViews>
  <sheetFormatPr defaultRowHeight="15" x14ac:dyDescent="0.25"/>
  <cols>
    <col min="1" max="1" width="24" customWidth="1"/>
    <col min="2" max="2" width="26" customWidth="1"/>
    <col min="3" max="3" width="18" customWidth="1"/>
    <col min="4" max="5" width="14" customWidth="1"/>
    <col min="6" max="6" width="40" customWidth="1"/>
    <col min="7" max="7" width="14" customWidth="1"/>
    <col min="8" max="8" width="12" customWidth="1"/>
    <col min="9" max="11" width="14" customWidth="1"/>
  </cols>
  <sheetData>
    <row r="1" spans="1:11" ht="21.95" customHeight="1" x14ac:dyDescent="0.25">
      <c r="A1" s="48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40.5" customHeight="1" x14ac:dyDescent="0.25">
      <c r="A2" s="7" t="s">
        <v>28</v>
      </c>
      <c r="B2" s="8">
        <v>4</v>
      </c>
      <c r="C2" s="1"/>
      <c r="D2" s="7" t="s">
        <v>29</v>
      </c>
      <c r="E2" s="50" t="s">
        <v>50</v>
      </c>
      <c r="F2" s="49"/>
      <c r="G2" s="49"/>
      <c r="H2" s="49"/>
      <c r="I2" s="49"/>
      <c r="J2" s="49"/>
      <c r="K2" s="49"/>
    </row>
    <row r="3" spans="1:11" ht="21.95" customHeight="1" x14ac:dyDescent="0.25">
      <c r="A3" s="1"/>
      <c r="B3" s="1"/>
      <c r="C3" s="1"/>
      <c r="D3" s="1"/>
      <c r="E3" s="49"/>
      <c r="F3" s="49"/>
      <c r="G3" s="49"/>
      <c r="H3" s="49"/>
      <c r="I3" s="49"/>
      <c r="J3" s="49"/>
      <c r="K3" s="49"/>
    </row>
    <row r="4" spans="1:11" ht="21.95" customHeight="1" x14ac:dyDescent="0.25">
      <c r="A4" s="55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21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.95" customHeight="1" x14ac:dyDescent="0.25">
      <c r="A6" s="54" t="s">
        <v>117</v>
      </c>
      <c r="B6" s="49"/>
      <c r="C6" s="49"/>
      <c r="D6" s="49"/>
      <c r="E6" s="49"/>
      <c r="F6" s="49"/>
      <c r="G6" s="1"/>
      <c r="H6" s="1"/>
      <c r="I6" s="1"/>
      <c r="J6" s="1"/>
      <c r="K6" s="1"/>
    </row>
    <row r="7" spans="1:11" ht="33" customHeight="1" x14ac:dyDescent="0.25">
      <c r="A7" s="1"/>
      <c r="B7" s="3" t="s">
        <v>32</v>
      </c>
      <c r="C7" s="3" t="s">
        <v>33</v>
      </c>
      <c r="D7" s="3" t="s">
        <v>34</v>
      </c>
      <c r="E7" s="3" t="s">
        <v>35</v>
      </c>
      <c r="F7" s="1"/>
      <c r="G7" s="1"/>
      <c r="H7" s="1"/>
      <c r="I7" s="1"/>
      <c r="J7" s="1"/>
      <c r="K7" s="1"/>
    </row>
    <row r="8" spans="1:11" ht="21.95" customHeight="1" x14ac:dyDescent="0.25">
      <c r="A8" s="3" t="s">
        <v>36</v>
      </c>
      <c r="B8" s="9" t="s">
        <v>138</v>
      </c>
      <c r="C8" s="9" t="s">
        <v>125</v>
      </c>
      <c r="D8" s="9" t="s">
        <v>138</v>
      </c>
      <c r="E8" s="9" t="s">
        <v>126</v>
      </c>
      <c r="F8" s="1"/>
      <c r="G8" s="1"/>
      <c r="H8" s="1"/>
      <c r="I8" s="1"/>
      <c r="J8" s="1"/>
      <c r="K8" s="1"/>
    </row>
    <row r="9" spans="1:11" ht="21.95" customHeight="1" x14ac:dyDescent="0.25">
      <c r="A9" s="3" t="s">
        <v>32</v>
      </c>
      <c r="B9" s="10" t="s">
        <v>37</v>
      </c>
      <c r="C9" s="9" t="s">
        <v>136</v>
      </c>
      <c r="D9" s="9" t="s">
        <v>139</v>
      </c>
      <c r="E9" s="9" t="s">
        <v>129</v>
      </c>
      <c r="F9" s="1"/>
      <c r="G9" s="1"/>
      <c r="H9" s="1"/>
      <c r="I9" s="1"/>
      <c r="J9" s="1"/>
      <c r="K9" s="1"/>
    </row>
    <row r="10" spans="1:11" ht="21.95" customHeight="1" x14ac:dyDescent="0.25">
      <c r="A10" s="3" t="s">
        <v>33</v>
      </c>
      <c r="B10" s="10" t="s">
        <v>37</v>
      </c>
      <c r="C10" s="10" t="s">
        <v>37</v>
      </c>
      <c r="D10" s="9" t="s">
        <v>136</v>
      </c>
      <c r="E10" s="9" t="s">
        <v>136</v>
      </c>
      <c r="F10" s="1"/>
      <c r="G10" s="1"/>
      <c r="H10" s="1"/>
      <c r="I10" s="1"/>
      <c r="J10" s="1"/>
      <c r="K10" s="1"/>
    </row>
    <row r="11" spans="1:11" ht="21.95" customHeight="1" x14ac:dyDescent="0.25">
      <c r="A11" s="3" t="s">
        <v>34</v>
      </c>
      <c r="B11" s="10" t="s">
        <v>37</v>
      </c>
      <c r="C11" s="10" t="s">
        <v>37</v>
      </c>
      <c r="D11" s="10" t="s">
        <v>37</v>
      </c>
      <c r="E11" s="9" t="s">
        <v>132</v>
      </c>
      <c r="F11" s="1"/>
      <c r="G11" s="1"/>
      <c r="H11" s="1"/>
      <c r="I11" s="1"/>
      <c r="J11" s="1"/>
      <c r="K11" s="1"/>
    </row>
    <row r="12" spans="1:11" ht="21.9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.9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.95" customHeight="1" x14ac:dyDescent="0.25">
      <c r="A14" s="2" t="s">
        <v>38</v>
      </c>
      <c r="B14" s="11" t="s">
        <v>7</v>
      </c>
      <c r="C14" s="11" t="s">
        <v>10</v>
      </c>
      <c r="D14" s="11" t="s">
        <v>13</v>
      </c>
      <c r="E14" s="11" t="s">
        <v>16</v>
      </c>
      <c r="F14" s="11" t="s">
        <v>19</v>
      </c>
      <c r="G14" s="1"/>
      <c r="H14" s="1"/>
      <c r="I14" s="1"/>
      <c r="J14" s="1"/>
      <c r="K14" s="1"/>
    </row>
    <row r="15" spans="1:11" ht="34.5" customHeight="1" x14ac:dyDescent="0.25">
      <c r="A15" s="1"/>
      <c r="B15" s="8" t="s">
        <v>8</v>
      </c>
      <c r="C15" s="8" t="s">
        <v>11</v>
      </c>
      <c r="D15" s="8" t="s">
        <v>14</v>
      </c>
      <c r="E15" s="8" t="s">
        <v>17</v>
      </c>
      <c r="F15" s="8" t="s">
        <v>20</v>
      </c>
      <c r="G15" s="1"/>
      <c r="H15" s="1"/>
      <c r="I15" s="1"/>
      <c r="J15" s="1"/>
      <c r="K15" s="1"/>
    </row>
    <row r="16" spans="1:11" ht="21.95" customHeight="1" x14ac:dyDescent="0.25">
      <c r="A16" s="1"/>
      <c r="B16" s="12">
        <f>SUM(IF(LOWER(B8)="p1",1,IF(LOWER(LEFT(B8,1))="a",VALUE(MID(B8,2,1)),0)),IF(LOWER(C8)="p1",1,IF(LOWER(LEFT(C8,1))="a",VALUE(MID(C8,2,1)),0)),IF(LOWER(D8)="p1",1,IF(LOWER(LEFT(D8,1))="a",VALUE(MID(D8,2,1)),0)),IF(LOWER(E8)="p1",1,IF(LOWER(LEFT(E8,1))="a",VALUE(MID(E8,2,1)),0)))</f>
        <v>17</v>
      </c>
      <c r="C16" s="12">
        <f>SUM(IF(LOWER(B8)="p1",1,IF(LOWER(LEFT(B8,1))="b",VALUE(MID(B8,2,1)),0)),IF(LOWER(C9)="p1",1,IF(LOWER(LEFT(C9,1))="b",VALUE(MID(C9,2,1)),0)),IF(LOWER(D9)="p1",1,IF(LOWER(LEFT(D9,1))="b",VALUE(MID(D9,2,1)),0)),IF(LOWER(E9)="p1",1,IF(LOWER(LEFT(E9,1))="b",VALUE(MID(E9,2,1)),0)))</f>
        <v>5</v>
      </c>
      <c r="D16" s="12">
        <f>SUM(IF(LOWER(C8)="p1",1,IF(LOWER(LEFT(C8,1))="c",VALUE(MID(C8,2,1)),0)),IF(LOWER(C9)="p1",1,IF(LOWER(LEFT(C9,1))="c",VALUE(MID(C9,2,1)),0)),IF(LOWER(D10)="p1",1,IF(LOWER(LEFT(D10,1))="c",VALUE(MID(D10,2,1)),0)),IF(LOWER(E10)="p1",1,IF(LOWER(LEFT(E10,1))="c",VALUE(MID(E10,2,1)),0)))</f>
        <v>15</v>
      </c>
      <c r="E16" s="12">
        <f>SUM(IF(LOWER(D8)="p1",1,IF(LOWER(LEFT(D8,1))="d",VALUE(MID(D8,2,1)),0)),IF(LOWER(D9)="p1",1,IF(LOWER(LEFT(D9,1))="d",VALUE(MID(D9,2,1)),0)),IF(LOWER(D10)="p1",1,IF(LOWER(LEFT(D10,1))="d",VALUE(MID(D10,2,1)),0)),IF(LOWER(E11)="p1",1,IF(LOWER(LEFT(E11,1))="d",VALUE(MID(E11,2,1)),0)))</f>
        <v>0</v>
      </c>
      <c r="F16" s="12">
        <f>SUM(IF(LOWER(E8)="p1",1,IF(LOWER(LEFT(E8,1))="e",VALUE(MID(E8,2,1)),0)),IF(LOWER(E9)="p1",1,IF(LOWER(LEFT(E9,1))="e",VALUE(MID(E9,2,1)),0)),IF(LOWER(E10)="p1",1,IF(LOWER(LEFT(E10,1))="e",VALUE(MID(E10,2,1)),0)),IF(LOWER(E11)="p1",1,IF(LOWER(LEFT(E11,1))="e",VALUE(MID(E11,2,1)),0)))</f>
        <v>10</v>
      </c>
      <c r="G16" s="1"/>
      <c r="H16" s="1"/>
      <c r="I16" s="1"/>
      <c r="J16" s="1"/>
      <c r="K16" s="1"/>
    </row>
    <row r="17" spans="1:11" ht="21.9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.9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9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.95" customHeight="1" x14ac:dyDescent="0.25">
      <c r="A22" s="54" t="s">
        <v>118</v>
      </c>
      <c r="B22" s="49"/>
      <c r="C22" s="49"/>
      <c r="D22" s="49"/>
      <c r="E22" s="49"/>
      <c r="F22" s="49"/>
      <c r="G22" s="1"/>
      <c r="H22" s="1"/>
      <c r="I22" s="1"/>
      <c r="J22" s="1"/>
      <c r="K22" s="1"/>
    </row>
    <row r="23" spans="1:11" ht="34.5" customHeight="1" x14ac:dyDescent="0.25">
      <c r="A23" s="1"/>
      <c r="B23" s="3" t="s">
        <v>32</v>
      </c>
      <c r="C23" s="3" t="s">
        <v>33</v>
      </c>
      <c r="D23" s="3" t="s">
        <v>34</v>
      </c>
      <c r="E23" s="3" t="s">
        <v>35</v>
      </c>
      <c r="F23" s="1"/>
      <c r="G23" s="1"/>
      <c r="H23" s="1"/>
      <c r="I23" s="1"/>
      <c r="J23" s="1"/>
      <c r="K23" s="1"/>
    </row>
    <row r="24" spans="1:11" ht="21.95" customHeight="1" x14ac:dyDescent="0.25">
      <c r="A24" s="3" t="s">
        <v>36</v>
      </c>
      <c r="B24" s="9" t="s">
        <v>138</v>
      </c>
      <c r="C24" s="9" t="s">
        <v>125</v>
      </c>
      <c r="D24" s="9" t="s">
        <v>138</v>
      </c>
      <c r="E24" s="9" t="s">
        <v>126</v>
      </c>
      <c r="F24" s="1"/>
      <c r="G24" s="1"/>
      <c r="H24" s="1"/>
      <c r="I24" s="1"/>
      <c r="J24" s="1"/>
      <c r="K24" s="1"/>
    </row>
    <row r="25" spans="1:11" ht="21.95" customHeight="1" x14ac:dyDescent="0.25">
      <c r="A25" s="3" t="s">
        <v>32</v>
      </c>
      <c r="B25" s="10" t="s">
        <v>37</v>
      </c>
      <c r="C25" s="9" t="s">
        <v>136</v>
      </c>
      <c r="D25" s="9" t="s">
        <v>139</v>
      </c>
      <c r="E25" s="9" t="s">
        <v>140</v>
      </c>
      <c r="F25" s="1"/>
      <c r="G25" s="1"/>
      <c r="H25" s="1"/>
      <c r="I25" s="1"/>
      <c r="J25" s="1"/>
      <c r="K25" s="1"/>
    </row>
    <row r="26" spans="1:11" ht="21.95" customHeight="1" x14ac:dyDescent="0.25">
      <c r="A26" s="3" t="s">
        <v>33</v>
      </c>
      <c r="B26" s="10" t="s">
        <v>37</v>
      </c>
      <c r="C26" s="10" t="s">
        <v>37</v>
      </c>
      <c r="D26" s="9" t="s">
        <v>136</v>
      </c>
      <c r="E26" s="9" t="s">
        <v>141</v>
      </c>
      <c r="F26" s="1"/>
      <c r="G26" s="1"/>
      <c r="H26" s="1"/>
      <c r="I26" s="1"/>
      <c r="J26" s="1"/>
      <c r="K26" s="1"/>
    </row>
    <row r="27" spans="1:11" ht="21.95" customHeight="1" x14ac:dyDescent="0.25">
      <c r="A27" s="3" t="s">
        <v>34</v>
      </c>
      <c r="B27" s="10" t="s">
        <v>37</v>
      </c>
      <c r="C27" s="10" t="s">
        <v>37</v>
      </c>
      <c r="D27" s="10" t="s">
        <v>37</v>
      </c>
      <c r="E27" s="9" t="s">
        <v>132</v>
      </c>
      <c r="F27" s="1"/>
      <c r="G27" s="1"/>
      <c r="H27" s="1"/>
      <c r="I27" s="1"/>
      <c r="J27" s="1"/>
      <c r="K27" s="1"/>
    </row>
    <row r="28" spans="1:11" ht="21.9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.9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95" customHeight="1" x14ac:dyDescent="0.25">
      <c r="A30" s="2" t="s">
        <v>38</v>
      </c>
      <c r="B30" s="11" t="s">
        <v>7</v>
      </c>
      <c r="C30" s="11" t="s">
        <v>10</v>
      </c>
      <c r="D30" s="11" t="s">
        <v>13</v>
      </c>
      <c r="E30" s="11" t="s">
        <v>16</v>
      </c>
      <c r="F30" s="11" t="s">
        <v>19</v>
      </c>
      <c r="G30" s="1"/>
      <c r="H30" s="1"/>
      <c r="I30" s="1"/>
      <c r="J30" s="1"/>
      <c r="K30" s="1"/>
    </row>
    <row r="31" spans="1:11" ht="33.75" customHeight="1" x14ac:dyDescent="0.25">
      <c r="A31" s="1"/>
      <c r="B31" s="8" t="s">
        <v>8</v>
      </c>
      <c r="C31" s="8" t="s">
        <v>11</v>
      </c>
      <c r="D31" s="8" t="s">
        <v>14</v>
      </c>
      <c r="E31" s="8" t="s">
        <v>17</v>
      </c>
      <c r="F31" s="8" t="s">
        <v>20</v>
      </c>
      <c r="G31" s="1"/>
      <c r="H31" s="1"/>
      <c r="I31" s="1"/>
      <c r="J31" s="1"/>
      <c r="K31" s="1"/>
    </row>
    <row r="32" spans="1:11" ht="21.95" customHeight="1" x14ac:dyDescent="0.25">
      <c r="A32" s="1"/>
      <c r="B32" s="12">
        <f>SUM(IF(LOWER(B24)="p1",1,IF(LOWER(LEFT(B24,1))="a",VALUE(MID(B24,2,1)),0)),IF(LOWER(C24)="p1",1,IF(LOWER(LEFT(C24,1))="a",VALUE(MID(C24,2,1)),0)),IF(LOWER(D24)="p1",1,IF(LOWER(LEFT(D24,1))="a",VALUE(MID(D24,2,1)),0)),IF(LOWER(E24)="p1",1,IF(LOWER(LEFT(E24,1))="a",VALUE(MID(E24,2,1)),0)))</f>
        <v>17</v>
      </c>
      <c r="C32" s="12">
        <f>SUM(IF(LOWER(B24)="p1",1,IF(LOWER(LEFT(B24,1))="b",VALUE(MID(B24,2,1)),0)),IF(LOWER(C25)="p1",1,IF(LOWER(LEFT(C25,1))="b",VALUE(MID(C25,2,1)),0)),IF(LOWER(D25)="p1",1,IF(LOWER(LEFT(D25,1))="b",VALUE(MID(D25,2,1)),0)),IF(LOWER(E25)="p1",1,IF(LOWER(LEFT(E25,1))="b",VALUE(MID(E25,2,1)),0)))</f>
        <v>5</v>
      </c>
      <c r="D32" s="12">
        <f>SUM(IF(LOWER(C24)="p1",1,IF(LOWER(LEFT(C24,1))="c",VALUE(MID(C24,2,1)),0)),IF(LOWER(C25)="p1",1,IF(LOWER(LEFT(C25,1))="c",VALUE(MID(C25,2,1)),0)),IF(LOWER(D26)="p1",1,IF(LOWER(LEFT(D26,1))="c",VALUE(MID(D26,2,1)),0)),IF(LOWER(E26)="p1",1,IF(LOWER(LEFT(E26,1))="c",VALUE(MID(E26,2,1)),0)))</f>
        <v>14</v>
      </c>
      <c r="E32" s="12">
        <f>SUM(IF(LOWER(D24)="p1",1,IF(LOWER(LEFT(D24,1))="d",VALUE(MID(D24,2,1)),0)),IF(LOWER(D25)="p1",1,IF(LOWER(LEFT(D25,1))="d",VALUE(MID(D25,2,1)),0)),IF(LOWER(D26)="p1",1,IF(LOWER(LEFT(D26,1))="d",VALUE(MID(D26,2,1)),0)),IF(LOWER(E27)="p1",1,IF(LOWER(LEFT(E27,1))="d",VALUE(MID(E27,2,1)),0)))</f>
        <v>0</v>
      </c>
      <c r="F32" s="12">
        <f>SUM(IF(LOWER(E24)="p1",1,IF(LOWER(LEFT(E24,1))="e",VALUE(MID(E24,2,1)),0)),IF(LOWER(E25)="p1",1,IF(LOWER(LEFT(E25,1))="e",VALUE(MID(E25,2,1)),0)),IF(LOWER(E26)="p1",1,IF(LOWER(LEFT(E26,1))="e",VALUE(MID(E26,2,1)),0)),IF(LOWER(E27)="p1",1,IF(LOWER(LEFT(E27,1))="e",VALUE(MID(E27,2,1)),0)))</f>
        <v>11</v>
      </c>
      <c r="G32" s="1"/>
      <c r="H32" s="1"/>
      <c r="I32" s="1"/>
      <c r="J32" s="1"/>
      <c r="K32" s="1"/>
    </row>
    <row r="33" spans="1:11" ht="21.9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.9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.9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.9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.95" customHeight="1" x14ac:dyDescent="0.25">
      <c r="A38" s="54" t="s">
        <v>119</v>
      </c>
      <c r="B38" s="49"/>
      <c r="C38" s="49"/>
      <c r="D38" s="49"/>
      <c r="E38" s="49"/>
      <c r="F38" s="49"/>
      <c r="G38" s="1"/>
      <c r="H38" s="1"/>
      <c r="I38" s="1"/>
      <c r="J38" s="1"/>
      <c r="K38" s="1"/>
    </row>
    <row r="39" spans="1:11" ht="34.5" customHeight="1" x14ac:dyDescent="0.25">
      <c r="A39" s="1"/>
      <c r="B39" s="3" t="s">
        <v>32</v>
      </c>
      <c r="C39" s="3" t="s">
        <v>33</v>
      </c>
      <c r="D39" s="3" t="s">
        <v>34</v>
      </c>
      <c r="E39" s="3" t="s">
        <v>35</v>
      </c>
      <c r="F39" s="1"/>
      <c r="G39" s="1"/>
      <c r="H39" s="1"/>
      <c r="I39" s="1"/>
      <c r="J39" s="1"/>
      <c r="K39" s="1"/>
    </row>
    <row r="40" spans="1:11" ht="21.95" customHeight="1" x14ac:dyDescent="0.25">
      <c r="A40" s="3" t="s">
        <v>36</v>
      </c>
      <c r="B40" s="9" t="s">
        <v>125</v>
      </c>
      <c r="C40" s="9" t="s">
        <v>125</v>
      </c>
      <c r="D40" s="9" t="s">
        <v>138</v>
      </c>
      <c r="E40" s="9" t="s">
        <v>125</v>
      </c>
      <c r="F40" s="1"/>
      <c r="G40" s="1"/>
      <c r="H40" s="1"/>
      <c r="I40" s="1"/>
      <c r="J40" s="1"/>
      <c r="K40" s="1"/>
    </row>
    <row r="41" spans="1:11" ht="21.95" customHeight="1" x14ac:dyDescent="0.25">
      <c r="A41" s="3" t="s">
        <v>32</v>
      </c>
      <c r="B41" s="10" t="s">
        <v>37</v>
      </c>
      <c r="C41" s="9" t="s">
        <v>136</v>
      </c>
      <c r="D41" s="9" t="s">
        <v>139</v>
      </c>
      <c r="E41" s="9" t="s">
        <v>140</v>
      </c>
      <c r="F41" s="1"/>
      <c r="G41" s="1"/>
      <c r="H41" s="1"/>
      <c r="I41" s="1"/>
      <c r="J41" s="1"/>
      <c r="K41" s="1"/>
    </row>
    <row r="42" spans="1:11" ht="21.95" customHeight="1" x14ac:dyDescent="0.25">
      <c r="A42" s="3" t="s">
        <v>33</v>
      </c>
      <c r="B42" s="10" t="s">
        <v>37</v>
      </c>
      <c r="C42" s="10" t="s">
        <v>37</v>
      </c>
      <c r="D42" s="9" t="s">
        <v>136</v>
      </c>
      <c r="E42" s="9" t="s">
        <v>141</v>
      </c>
      <c r="F42" s="1"/>
      <c r="G42" s="1"/>
      <c r="H42" s="1"/>
      <c r="I42" s="1"/>
      <c r="J42" s="1"/>
      <c r="K42" s="1"/>
    </row>
    <row r="43" spans="1:11" ht="21.95" customHeight="1" x14ac:dyDescent="0.25">
      <c r="A43" s="3" t="s">
        <v>34</v>
      </c>
      <c r="B43" s="10" t="s">
        <v>37</v>
      </c>
      <c r="C43" s="10" t="s">
        <v>37</v>
      </c>
      <c r="D43" s="10" t="s">
        <v>37</v>
      </c>
      <c r="E43" s="9" t="s">
        <v>132</v>
      </c>
      <c r="F43" s="1"/>
      <c r="G43" s="1"/>
      <c r="H43" s="1"/>
      <c r="I43" s="1"/>
      <c r="J43" s="1"/>
      <c r="K43" s="1"/>
    </row>
    <row r="44" spans="1:11" ht="21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1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1.95" customHeight="1" x14ac:dyDescent="0.25">
      <c r="A46" s="2" t="s">
        <v>38</v>
      </c>
      <c r="B46" s="11" t="s">
        <v>7</v>
      </c>
      <c r="C46" s="11" t="s">
        <v>10</v>
      </c>
      <c r="D46" s="11" t="s">
        <v>13</v>
      </c>
      <c r="E46" s="11" t="s">
        <v>16</v>
      </c>
      <c r="F46" s="11" t="s">
        <v>19</v>
      </c>
      <c r="G46" s="1"/>
      <c r="H46" s="1"/>
      <c r="I46" s="1"/>
      <c r="J46" s="1"/>
      <c r="K46" s="1"/>
    </row>
    <row r="47" spans="1:11" ht="36.75" customHeight="1" x14ac:dyDescent="0.25">
      <c r="A47" s="1"/>
      <c r="B47" s="8" t="s">
        <v>8</v>
      </c>
      <c r="C47" s="8" t="s">
        <v>11</v>
      </c>
      <c r="D47" s="8" t="s">
        <v>14</v>
      </c>
      <c r="E47" s="8" t="s">
        <v>17</v>
      </c>
      <c r="F47" s="8" t="s">
        <v>20</v>
      </c>
      <c r="G47" s="1"/>
      <c r="H47" s="1"/>
      <c r="I47" s="1"/>
      <c r="J47" s="1"/>
      <c r="K47" s="1"/>
    </row>
    <row r="48" spans="1:11" ht="21.95" customHeight="1" x14ac:dyDescent="0.25">
      <c r="A48" s="1"/>
      <c r="B48" s="12">
        <f>SUM(IF(LOWER(B40)="p1",1,IF(LOWER(LEFT(B40,1))="a",VALUE(MID(B40,2,1)),0)),IF(LOWER(C40)="p1",1,IF(LOWER(LEFT(C40,1))="a",VALUE(MID(C40,2,1)),0)),IF(LOWER(D40)="p1",1,IF(LOWER(LEFT(D40,1))="a",VALUE(MID(D40,2,1)),0)),IF(LOWER(E40)="p1",1,IF(LOWER(LEFT(E40,1))="a",VALUE(MID(E40,2,1)),0)))</f>
        <v>17</v>
      </c>
      <c r="C48" s="12">
        <f>SUM(IF(LOWER(B40)="p1",1,IF(LOWER(LEFT(B40,1))="b",VALUE(MID(B40,2,1)),0)),IF(LOWER(C41)="p1",1,IF(LOWER(LEFT(C41,1))="b",VALUE(MID(C41,2,1)),0)),IF(LOWER(D41)="p1",1,IF(LOWER(LEFT(D41,1))="b",VALUE(MID(D41,2,1)),0)),IF(LOWER(E41)="p1",1,IF(LOWER(LEFT(E41,1))="b",VALUE(MID(E41,2,1)),0)))</f>
        <v>5</v>
      </c>
      <c r="D48" s="12">
        <f>SUM(IF(LOWER(C40)="p1",1,IF(LOWER(LEFT(C40,1))="c",VALUE(MID(C40,2,1)),0)),IF(LOWER(C41)="p1",1,IF(LOWER(LEFT(C41,1))="c",VALUE(MID(C41,2,1)),0)),IF(LOWER(D42)="p1",1,IF(LOWER(LEFT(D42,1))="c",VALUE(MID(D42,2,1)),0)),IF(LOWER(E42)="p1",1,IF(LOWER(LEFT(E42,1))="c",VALUE(MID(E42,2,1)),0)))</f>
        <v>14</v>
      </c>
      <c r="E48" s="12">
        <f>SUM(IF(LOWER(D40)="p1",1,IF(LOWER(LEFT(D40,1))="d",VALUE(MID(D40,2,1)),0)),IF(LOWER(D41)="p1",1,IF(LOWER(LEFT(D41,1))="d",VALUE(MID(D41,2,1)),0)),IF(LOWER(D42)="p1",1,IF(LOWER(LEFT(D42,1))="d",VALUE(MID(D42,2,1)),0)),IF(LOWER(E43)="p1",1,IF(LOWER(LEFT(E43,1))="d",VALUE(MID(E43,2,1)),0)))</f>
        <v>0</v>
      </c>
      <c r="F48" s="12">
        <f>SUM(IF(LOWER(E40)="p1",1,IF(LOWER(LEFT(E40,1))="e",VALUE(MID(E40,2,1)),0)),IF(LOWER(E41)="p1",1,IF(LOWER(LEFT(E41,1))="e",VALUE(MID(E41,2,1)),0)),IF(LOWER(E42)="p1",1,IF(LOWER(LEFT(E42,1))="e",VALUE(MID(E42,2,1)),0)),IF(LOWER(E43)="p1",1,IF(LOWER(LEFT(E43,1))="e",VALUE(MID(E43,2,1)),0)))</f>
        <v>11</v>
      </c>
      <c r="G48" s="1"/>
      <c r="H48" s="1"/>
      <c r="I48" s="1"/>
      <c r="J48" s="1"/>
      <c r="K48" s="1"/>
    </row>
    <row r="49" spans="1:11" ht="21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1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1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1.95" customHeight="1" x14ac:dyDescent="0.25">
      <c r="A55" s="48" t="s">
        <v>39</v>
      </c>
      <c r="B55" s="49"/>
      <c r="C55" s="49"/>
      <c r="D55" s="49"/>
      <c r="E55" s="49"/>
      <c r="F55" s="49"/>
      <c r="G55" s="49"/>
      <c r="H55" s="49"/>
      <c r="I55" s="6" t="s">
        <v>40</v>
      </c>
      <c r="J55" s="1"/>
      <c r="K55" s="1"/>
    </row>
    <row r="56" spans="1:11" ht="21.95" customHeight="1" x14ac:dyDescent="0.25">
      <c r="A56" s="3" t="s">
        <v>3</v>
      </c>
      <c r="B56" s="3" t="s">
        <v>41</v>
      </c>
      <c r="C56" s="3" t="s">
        <v>42</v>
      </c>
      <c r="D56" s="3" t="s">
        <v>43</v>
      </c>
      <c r="E56" s="3" t="s">
        <v>44</v>
      </c>
      <c r="F56" s="3" t="s">
        <v>45</v>
      </c>
      <c r="G56" s="1"/>
      <c r="H56" s="1"/>
      <c r="I56" s="1" t="s">
        <v>46</v>
      </c>
      <c r="J56" s="1" t="s">
        <v>6</v>
      </c>
      <c r="K56" s="1"/>
    </row>
    <row r="57" spans="1:11" ht="21.95" customHeight="1" x14ac:dyDescent="0.25">
      <c r="A57" s="5" t="s">
        <v>7</v>
      </c>
      <c r="B57" s="5" t="s">
        <v>8</v>
      </c>
      <c r="C57" s="12">
        <f>SUM(B16,B32,B48)</f>
        <v>51</v>
      </c>
      <c r="D57" s="12">
        <f>IF(MAX($C$57:$C$61)=0,0,ROUND(C57/MAX($C$57:$C$61),3))</f>
        <v>1</v>
      </c>
      <c r="E57" s="12">
        <f>ROUND(D57*$B$2,3)</f>
        <v>4</v>
      </c>
      <c r="F57" s="5"/>
      <c r="G57" s="1"/>
      <c r="H57" s="1" t="s">
        <v>7</v>
      </c>
      <c r="I57" s="13">
        <f t="shared" ref="I57:J61" si="0">D57</f>
        <v>1</v>
      </c>
      <c r="J57" s="13">
        <f t="shared" si="0"/>
        <v>4</v>
      </c>
      <c r="K57" s="1"/>
    </row>
    <row r="58" spans="1:11" ht="21.95" customHeight="1" x14ac:dyDescent="0.25">
      <c r="A58" s="5" t="s">
        <v>10</v>
      </c>
      <c r="B58" s="5" t="s">
        <v>11</v>
      </c>
      <c r="C58" s="12">
        <f>SUM(C16,C32,C48)</f>
        <v>15</v>
      </c>
      <c r="D58" s="12">
        <f>IF(MAX($C$57:$C$61)=0,0,ROUND(C58/MAX($C$57:$C$61),3))</f>
        <v>0.29399999999999998</v>
      </c>
      <c r="E58" s="12">
        <f>ROUND(D58*$B$2,3)</f>
        <v>1.1759999999999999</v>
      </c>
      <c r="F58" s="5"/>
      <c r="G58" s="1"/>
      <c r="H58" s="1" t="s">
        <v>10</v>
      </c>
      <c r="I58" s="13">
        <f t="shared" si="0"/>
        <v>0.29399999999999998</v>
      </c>
      <c r="J58" s="13">
        <f t="shared" si="0"/>
        <v>1.1759999999999999</v>
      </c>
      <c r="K58" s="1"/>
    </row>
    <row r="59" spans="1:11" ht="21.95" customHeight="1" x14ac:dyDescent="0.25">
      <c r="A59" s="5" t="s">
        <v>13</v>
      </c>
      <c r="B59" s="5" t="s">
        <v>14</v>
      </c>
      <c r="C59" s="12">
        <f>SUM(D16,D32,D48)</f>
        <v>43</v>
      </c>
      <c r="D59" s="12">
        <f>IF(MAX($C$57:$C$61)=0,0,ROUND(C59/MAX($C$57:$C$61),3))</f>
        <v>0.84299999999999997</v>
      </c>
      <c r="E59" s="12">
        <f>ROUND(D59*$B$2,3)</f>
        <v>3.3719999999999999</v>
      </c>
      <c r="F59" s="5"/>
      <c r="G59" s="1"/>
      <c r="H59" s="1" t="s">
        <v>13</v>
      </c>
      <c r="I59" s="13">
        <f t="shared" si="0"/>
        <v>0.84299999999999997</v>
      </c>
      <c r="J59" s="13">
        <f t="shared" si="0"/>
        <v>3.3719999999999999</v>
      </c>
      <c r="K59" s="1"/>
    </row>
    <row r="60" spans="1:11" ht="21.95" customHeight="1" x14ac:dyDescent="0.25">
      <c r="A60" s="5" t="s">
        <v>16</v>
      </c>
      <c r="B60" s="5" t="s">
        <v>17</v>
      </c>
      <c r="C60" s="12">
        <f>SUM(E16,E32,E48)</f>
        <v>0</v>
      </c>
      <c r="D60" s="12">
        <f>IF(MAX($C$57:$C$61)=0,0,ROUND(C60/MAX($C$57:$C$61),3))</f>
        <v>0</v>
      </c>
      <c r="E60" s="12">
        <f>ROUND(D60*$B$2,3)</f>
        <v>0</v>
      </c>
      <c r="F60" s="5"/>
      <c r="G60" s="1"/>
      <c r="H60" s="1" t="s">
        <v>16</v>
      </c>
      <c r="I60" s="13">
        <f t="shared" si="0"/>
        <v>0</v>
      </c>
      <c r="J60" s="13">
        <f t="shared" si="0"/>
        <v>0</v>
      </c>
      <c r="K60" s="1"/>
    </row>
    <row r="61" spans="1:11" ht="21.95" customHeight="1" x14ac:dyDescent="0.25">
      <c r="A61" s="5" t="s">
        <v>19</v>
      </c>
      <c r="B61" s="5" t="s">
        <v>20</v>
      </c>
      <c r="C61" s="12">
        <f>SUM(F16,F32,F48)</f>
        <v>32</v>
      </c>
      <c r="D61" s="12">
        <f>IF(MAX($C$57:$C$61)=0,0,ROUND(C61/MAX($C$57:$C$61),3))</f>
        <v>0.627</v>
      </c>
      <c r="E61" s="12">
        <f>ROUND(D61*$B$2,3)</f>
        <v>2.508</v>
      </c>
      <c r="F61" s="5"/>
      <c r="G61" s="1"/>
      <c r="H61" s="1" t="s">
        <v>19</v>
      </c>
      <c r="I61" s="13">
        <f t="shared" si="0"/>
        <v>0.627</v>
      </c>
      <c r="J61" s="13">
        <f t="shared" si="0"/>
        <v>2.508</v>
      </c>
      <c r="K61" s="1"/>
    </row>
    <row r="62" spans="1:11" ht="21.95" customHeight="1" x14ac:dyDescent="0.25"/>
    <row r="63" spans="1:11" ht="21.95" customHeight="1" x14ac:dyDescent="0.25"/>
    <row r="64" spans="1:11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</sheetData>
  <mergeCells count="7">
    <mergeCell ref="A1:K1"/>
    <mergeCell ref="E2:K3"/>
    <mergeCell ref="A38:F38"/>
    <mergeCell ref="A4:K4"/>
    <mergeCell ref="A55:H55"/>
    <mergeCell ref="A6:F6"/>
    <mergeCell ref="A22:F22"/>
  </mergeCells>
  <dataValidations count="10">
    <dataValidation type="list" allowBlank="1" sqref="B8 B40 B24">
      <formula1>"a6,a5,a4,a3,a2,b6,b5,b4,b3,b2,P1"</formula1>
    </dataValidation>
    <dataValidation type="list" allowBlank="1" sqref="C8 C40 C24">
      <formula1>"a6,a5,a4,a3,a2,c6,c5,c4,c3,c2,P1"</formula1>
    </dataValidation>
    <dataValidation type="list" allowBlank="1" sqref="D8 D40 D24">
      <formula1>"a6,a5,a4,a3,a2,d6,d5,d4,d3,d2,P1"</formula1>
    </dataValidation>
    <dataValidation type="list" allowBlank="1" sqref="E8 E40 E24">
      <formula1>"a6,a5,a4,a3,a2,e6,e5,e4,e3,e2,P1"</formula1>
    </dataValidation>
    <dataValidation type="list" allowBlank="1" sqref="C9 C41 C25">
      <formula1>"b6,b5,b4,b3,b2,c6,c5,c4,c3,c2,P1"</formula1>
    </dataValidation>
    <dataValidation type="list" allowBlank="1" sqref="D9 D41 D25">
      <formula1>"b6,b5,b4,b3,b2,d6,d5,d4,d3,d2,P1"</formula1>
    </dataValidation>
    <dataValidation type="list" allowBlank="1" sqref="E9 E41 E25">
      <formula1>"b6,b5,b4,b3,b2,e6,e5,e4,e3,e2,P1"</formula1>
    </dataValidation>
    <dataValidation type="list" allowBlank="1" sqref="D10 D42 D26">
      <formula1>"c6,c5,c4,c3,c2,d6,d5,d4,d3,d2,P1"</formula1>
    </dataValidation>
    <dataValidation type="list" allowBlank="1" sqref="E10 E42 E26">
      <formula1>"c6,c5,c4,c3,c2,e6,e5,e4,e3,e2,P1"</formula1>
    </dataValidation>
    <dataValidation type="list" allowBlank="1" sqref="E11 E43 E27">
      <formula1>"d6,d5,d4,d3,d2,e6,e5,e4,e3,e2,P1"</formula1>
    </dataValidation>
  </dataValidations>
  <pageMargins left="0.75" right="0.75" top="1" bottom="1" header="0.5" footer="0.5"/>
  <pageSetup paperSize="8" scale="63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workbookViewId="0">
      <pane ySplit="5" topLeftCell="A46" activePane="bottomLeft" state="frozen"/>
      <selection pane="bottomLeft" sqref="A1:K62"/>
    </sheetView>
  </sheetViews>
  <sheetFormatPr defaultRowHeight="15" x14ac:dyDescent="0.25"/>
  <cols>
    <col min="1" max="1" width="24" customWidth="1"/>
    <col min="2" max="2" width="26" customWidth="1"/>
    <col min="3" max="3" width="18" customWidth="1"/>
    <col min="4" max="5" width="14" customWidth="1"/>
    <col min="6" max="6" width="40" customWidth="1"/>
    <col min="7" max="7" width="14" customWidth="1"/>
    <col min="8" max="8" width="12" customWidth="1"/>
    <col min="9" max="11" width="14" customWidth="1"/>
  </cols>
  <sheetData>
    <row r="1" spans="1:11" ht="21.95" customHeight="1" x14ac:dyDescent="0.25">
      <c r="A1" s="48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9" customHeight="1" x14ac:dyDescent="0.25">
      <c r="A2" s="7" t="s">
        <v>28</v>
      </c>
      <c r="B2" s="8">
        <v>2</v>
      </c>
      <c r="C2" s="1"/>
      <c r="D2" s="7" t="s">
        <v>29</v>
      </c>
      <c r="E2" s="50" t="s">
        <v>52</v>
      </c>
      <c r="F2" s="49"/>
      <c r="G2" s="49"/>
      <c r="H2" s="49"/>
      <c r="I2" s="49"/>
      <c r="J2" s="49"/>
      <c r="K2" s="49"/>
    </row>
    <row r="3" spans="1:11" ht="21.95" customHeight="1" x14ac:dyDescent="0.25">
      <c r="A3" s="1"/>
      <c r="B3" s="1"/>
      <c r="C3" s="1"/>
      <c r="D3" s="1"/>
      <c r="E3" s="49"/>
      <c r="F3" s="49"/>
      <c r="G3" s="49"/>
      <c r="H3" s="49"/>
      <c r="I3" s="49"/>
      <c r="J3" s="49"/>
      <c r="K3" s="49"/>
    </row>
    <row r="4" spans="1:11" ht="21.95" customHeight="1" x14ac:dyDescent="0.25">
      <c r="A4" s="55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21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.95" customHeight="1" x14ac:dyDescent="0.25">
      <c r="A6" s="54" t="s">
        <v>117</v>
      </c>
      <c r="B6" s="49"/>
      <c r="C6" s="49"/>
      <c r="D6" s="49"/>
      <c r="E6" s="49"/>
      <c r="F6" s="49"/>
      <c r="G6" s="1"/>
      <c r="H6" s="1"/>
      <c r="I6" s="1"/>
      <c r="J6" s="1"/>
      <c r="K6" s="1"/>
    </row>
    <row r="7" spans="1:11" ht="33" customHeight="1" x14ac:dyDescent="0.25">
      <c r="A7" s="1"/>
      <c r="B7" s="3" t="s">
        <v>32</v>
      </c>
      <c r="C7" s="3" t="s">
        <v>33</v>
      </c>
      <c r="D7" s="3" t="s">
        <v>34</v>
      </c>
      <c r="E7" s="3" t="s">
        <v>35</v>
      </c>
      <c r="F7" s="1"/>
      <c r="G7" s="1"/>
      <c r="H7" s="1"/>
      <c r="I7" s="1"/>
      <c r="J7" s="1"/>
      <c r="K7" s="1"/>
    </row>
    <row r="8" spans="1:11" ht="21.95" customHeight="1" x14ac:dyDescent="0.25">
      <c r="A8" s="3" t="s">
        <v>36</v>
      </c>
      <c r="B8" s="9" t="s">
        <v>124</v>
      </c>
      <c r="C8" s="9" t="s">
        <v>126</v>
      </c>
      <c r="D8" s="9" t="s">
        <v>128</v>
      </c>
      <c r="E8" s="9" t="s">
        <v>128</v>
      </c>
      <c r="F8" s="1"/>
      <c r="G8" s="1"/>
      <c r="H8" s="1"/>
      <c r="I8" s="1"/>
      <c r="J8" s="1"/>
      <c r="K8" s="1"/>
    </row>
    <row r="9" spans="1:11" ht="21.95" customHeight="1" x14ac:dyDescent="0.25">
      <c r="A9" s="3" t="s">
        <v>32</v>
      </c>
      <c r="B9" s="10" t="s">
        <v>37</v>
      </c>
      <c r="C9" s="9" t="s">
        <v>136</v>
      </c>
      <c r="D9" s="9" t="s">
        <v>134</v>
      </c>
      <c r="E9" s="9" t="s">
        <v>132</v>
      </c>
      <c r="F9" s="1"/>
      <c r="G9" s="1"/>
      <c r="H9" s="1"/>
      <c r="I9" s="1"/>
      <c r="J9" s="1"/>
      <c r="K9" s="1"/>
    </row>
    <row r="10" spans="1:11" ht="21.95" customHeight="1" x14ac:dyDescent="0.25">
      <c r="A10" s="3" t="s">
        <v>33</v>
      </c>
      <c r="B10" s="10" t="s">
        <v>37</v>
      </c>
      <c r="C10" s="10" t="s">
        <v>37</v>
      </c>
      <c r="D10" s="9" t="s">
        <v>128</v>
      </c>
      <c r="E10" s="9" t="s">
        <v>132</v>
      </c>
      <c r="F10" s="1"/>
      <c r="G10" s="1"/>
      <c r="H10" s="1"/>
      <c r="I10" s="1"/>
      <c r="J10" s="1"/>
      <c r="K10" s="1"/>
    </row>
    <row r="11" spans="1:11" ht="21.95" customHeight="1" x14ac:dyDescent="0.25">
      <c r="A11" s="3" t="s">
        <v>34</v>
      </c>
      <c r="B11" s="10" t="s">
        <v>37</v>
      </c>
      <c r="C11" s="10" t="s">
        <v>37</v>
      </c>
      <c r="D11" s="10" t="s">
        <v>37</v>
      </c>
      <c r="E11" s="9" t="s">
        <v>128</v>
      </c>
      <c r="F11" s="1"/>
      <c r="G11" s="1"/>
      <c r="H11" s="1"/>
      <c r="I11" s="1"/>
      <c r="J11" s="1"/>
      <c r="K11" s="1"/>
    </row>
    <row r="12" spans="1:11" ht="21.9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.9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.95" customHeight="1" x14ac:dyDescent="0.25">
      <c r="A14" s="2" t="s">
        <v>38</v>
      </c>
      <c r="B14" s="11" t="s">
        <v>7</v>
      </c>
      <c r="C14" s="11" t="s">
        <v>10</v>
      </c>
      <c r="D14" s="11" t="s">
        <v>13</v>
      </c>
      <c r="E14" s="11" t="s">
        <v>16</v>
      </c>
      <c r="F14" s="11" t="s">
        <v>19</v>
      </c>
      <c r="G14" s="1"/>
      <c r="H14" s="1"/>
      <c r="I14" s="1"/>
      <c r="J14" s="1"/>
      <c r="K14" s="1"/>
    </row>
    <row r="15" spans="1:11" ht="32.25" customHeight="1" x14ac:dyDescent="0.25">
      <c r="A15" s="1"/>
      <c r="B15" s="8" t="s">
        <v>8</v>
      </c>
      <c r="C15" s="8" t="s">
        <v>11</v>
      </c>
      <c r="D15" s="8" t="s">
        <v>14</v>
      </c>
      <c r="E15" s="8" t="s">
        <v>17</v>
      </c>
      <c r="F15" s="8" t="s">
        <v>20</v>
      </c>
      <c r="G15" s="1"/>
      <c r="H15" s="1"/>
      <c r="I15" s="1"/>
      <c r="J15" s="1"/>
      <c r="K15" s="1"/>
    </row>
    <row r="16" spans="1:11" ht="21.95" customHeight="1" x14ac:dyDescent="0.25">
      <c r="A16" s="1"/>
      <c r="B16" s="12">
        <f>SUM(IF(LOWER(B8)="p1",1,IF(LOWER(LEFT(B8,1))="a",VALUE(MID(B8,2,1)),0)),IF(LOWER(C8)="p1",1,IF(LOWER(LEFT(C8,1))="a",VALUE(MID(C8,2,1)),0)),IF(LOWER(D8)="p1",1,IF(LOWER(LEFT(D8,1))="a",VALUE(MID(D8,2,1)),0)),IF(LOWER(E8)="p1",1,IF(LOWER(LEFT(E8,1))="a",VALUE(MID(E8,2,1)),0)))</f>
        <v>11</v>
      </c>
      <c r="C16" s="12">
        <f>SUM(IF(LOWER(B8)="p1",1,IF(LOWER(LEFT(B8,1))="b",VALUE(MID(B8,2,1)),0)),IF(LOWER(C9)="p1",1,IF(LOWER(LEFT(C9,1))="b",VALUE(MID(C9,2,1)),0)),IF(LOWER(D9)="p1",1,IF(LOWER(LEFT(D9,1))="b",VALUE(MID(D9,2,1)),0)),IF(LOWER(E9)="p1",1,IF(LOWER(LEFT(E9,1))="b",VALUE(MID(E9,2,1)),0)))</f>
        <v>0</v>
      </c>
      <c r="D16" s="12">
        <f>SUM(IF(LOWER(C8)="p1",1,IF(LOWER(LEFT(C8,1))="c",VALUE(MID(C8,2,1)),0)),IF(LOWER(C9)="p1",1,IF(LOWER(LEFT(C9,1))="c",VALUE(MID(C9,2,1)),0)),IF(LOWER(D10)="p1",1,IF(LOWER(LEFT(D10,1))="c",VALUE(MID(D10,2,1)),0)),IF(LOWER(E10)="p1",1,IF(LOWER(LEFT(E10,1))="c",VALUE(MID(E10,2,1)),0)))</f>
        <v>6</v>
      </c>
      <c r="E16" s="12">
        <f>SUM(IF(LOWER(D8)="p1",1,IF(LOWER(LEFT(D8,1))="d",VALUE(MID(D8,2,1)),0)),IF(LOWER(D9)="p1",1,IF(LOWER(LEFT(D9,1))="d",VALUE(MID(D9,2,1)),0)),IF(LOWER(D10)="p1",1,IF(LOWER(LEFT(D10,1))="d",VALUE(MID(D10,2,1)),0)),IF(LOWER(E11)="p1",1,IF(LOWER(LEFT(E11,1))="d",VALUE(MID(E11,2,1)),0)))</f>
        <v>9</v>
      </c>
      <c r="F16" s="12">
        <f>SUM(IF(LOWER(E8)="p1",1,IF(LOWER(LEFT(E8,1))="e",VALUE(MID(E8,2,1)),0)),IF(LOWER(E9)="p1",1,IF(LOWER(LEFT(E9,1))="e",VALUE(MID(E9,2,1)),0)),IF(LOWER(E10)="p1",1,IF(LOWER(LEFT(E10,1))="e",VALUE(MID(E10,2,1)),0)),IF(LOWER(E11)="p1",1,IF(LOWER(LEFT(E11,1))="e",VALUE(MID(E11,2,1)),0)))</f>
        <v>14</v>
      </c>
      <c r="G16" s="1"/>
      <c r="H16" s="1"/>
      <c r="I16" s="1"/>
      <c r="J16" s="1"/>
      <c r="K16" s="1"/>
    </row>
    <row r="17" spans="1:11" ht="21.9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.9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.9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.9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9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.95" customHeight="1" x14ac:dyDescent="0.25">
      <c r="A22" s="54" t="s">
        <v>118</v>
      </c>
      <c r="B22" s="49"/>
      <c r="C22" s="49"/>
      <c r="D22" s="49"/>
      <c r="E22" s="49"/>
      <c r="F22" s="49"/>
      <c r="G22" s="1"/>
      <c r="H22" s="1"/>
      <c r="I22" s="1"/>
      <c r="J22" s="1"/>
      <c r="K22" s="1"/>
    </row>
    <row r="23" spans="1:11" ht="30" customHeight="1" x14ac:dyDescent="0.25">
      <c r="A23" s="1"/>
      <c r="B23" s="3" t="s">
        <v>32</v>
      </c>
      <c r="C23" s="3" t="s">
        <v>33</v>
      </c>
      <c r="D23" s="3" t="s">
        <v>34</v>
      </c>
      <c r="E23" s="3" t="s">
        <v>35</v>
      </c>
      <c r="F23" s="1"/>
      <c r="G23" s="1"/>
      <c r="H23" s="1"/>
      <c r="I23" s="1"/>
      <c r="J23" s="1"/>
      <c r="K23" s="1"/>
    </row>
    <row r="24" spans="1:11" ht="21.95" customHeight="1" x14ac:dyDescent="0.25">
      <c r="A24" s="3" t="s">
        <v>36</v>
      </c>
      <c r="B24" s="9" t="s">
        <v>124</v>
      </c>
      <c r="C24" s="9" t="s">
        <v>126</v>
      </c>
      <c r="D24" s="9" t="s">
        <v>128</v>
      </c>
      <c r="E24" s="9" t="s">
        <v>128</v>
      </c>
      <c r="F24" s="1"/>
      <c r="G24" s="1"/>
      <c r="H24" s="1"/>
      <c r="I24" s="1"/>
      <c r="J24" s="1"/>
      <c r="K24" s="1"/>
    </row>
    <row r="25" spans="1:11" ht="21.95" customHeight="1" x14ac:dyDescent="0.25">
      <c r="A25" s="3" t="s">
        <v>32</v>
      </c>
      <c r="B25" s="10" t="s">
        <v>37</v>
      </c>
      <c r="C25" s="9" t="s">
        <v>136</v>
      </c>
      <c r="D25" s="9" t="s">
        <v>134</v>
      </c>
      <c r="E25" s="9" t="s">
        <v>132</v>
      </c>
      <c r="F25" s="1"/>
      <c r="G25" s="1"/>
      <c r="H25" s="1"/>
      <c r="I25" s="1"/>
      <c r="J25" s="1"/>
      <c r="K25" s="1"/>
    </row>
    <row r="26" spans="1:11" ht="21.95" customHeight="1" x14ac:dyDescent="0.25">
      <c r="A26" s="3" t="s">
        <v>33</v>
      </c>
      <c r="B26" s="10" t="s">
        <v>37</v>
      </c>
      <c r="C26" s="10" t="s">
        <v>37</v>
      </c>
      <c r="D26" s="9" t="s">
        <v>128</v>
      </c>
      <c r="E26" s="9" t="s">
        <v>132</v>
      </c>
      <c r="F26" s="1"/>
      <c r="G26" s="1"/>
      <c r="H26" s="1"/>
      <c r="I26" s="1"/>
      <c r="J26" s="1"/>
      <c r="K26" s="1"/>
    </row>
    <row r="27" spans="1:11" ht="21.95" customHeight="1" x14ac:dyDescent="0.25">
      <c r="A27" s="3" t="s">
        <v>34</v>
      </c>
      <c r="B27" s="10" t="s">
        <v>37</v>
      </c>
      <c r="C27" s="10" t="s">
        <v>37</v>
      </c>
      <c r="D27" s="10" t="s">
        <v>37</v>
      </c>
      <c r="E27" s="9" t="s">
        <v>128</v>
      </c>
      <c r="F27" s="1"/>
      <c r="G27" s="1"/>
      <c r="H27" s="1"/>
      <c r="I27" s="1"/>
      <c r="J27" s="1"/>
      <c r="K27" s="1"/>
    </row>
    <row r="28" spans="1:11" ht="21.9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.9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95" customHeight="1" x14ac:dyDescent="0.25">
      <c r="A30" s="2" t="s">
        <v>38</v>
      </c>
      <c r="B30" s="11" t="s">
        <v>7</v>
      </c>
      <c r="C30" s="11" t="s">
        <v>10</v>
      </c>
      <c r="D30" s="11" t="s">
        <v>13</v>
      </c>
      <c r="E30" s="11" t="s">
        <v>16</v>
      </c>
      <c r="F30" s="11" t="s">
        <v>19</v>
      </c>
      <c r="G30" s="1"/>
      <c r="H30" s="1"/>
      <c r="I30" s="1"/>
      <c r="J30" s="1"/>
      <c r="K30" s="1"/>
    </row>
    <row r="31" spans="1:11" ht="30.75" customHeight="1" x14ac:dyDescent="0.25">
      <c r="A31" s="1"/>
      <c r="B31" s="8" t="s">
        <v>8</v>
      </c>
      <c r="C31" s="8" t="s">
        <v>11</v>
      </c>
      <c r="D31" s="8" t="s">
        <v>14</v>
      </c>
      <c r="E31" s="8" t="s">
        <v>17</v>
      </c>
      <c r="F31" s="8" t="s">
        <v>20</v>
      </c>
      <c r="G31" s="1"/>
      <c r="H31" s="1"/>
      <c r="I31" s="1"/>
      <c r="J31" s="1"/>
      <c r="K31" s="1"/>
    </row>
    <row r="32" spans="1:11" ht="21.95" customHeight="1" x14ac:dyDescent="0.25">
      <c r="A32" s="1"/>
      <c r="B32" s="12">
        <f>SUM(IF(LOWER(B24)="p1",1,IF(LOWER(LEFT(B24,1))="a",VALUE(MID(B24,2,1)),0)),IF(LOWER(C24)="p1",1,IF(LOWER(LEFT(C24,1))="a",VALUE(MID(C24,2,1)),0)),IF(LOWER(D24)="p1",1,IF(LOWER(LEFT(D24,1))="a",VALUE(MID(D24,2,1)),0)),IF(LOWER(E24)="p1",1,IF(LOWER(LEFT(E24,1))="a",VALUE(MID(E24,2,1)),0)))</f>
        <v>11</v>
      </c>
      <c r="C32" s="12">
        <f>SUM(IF(LOWER(B24)="p1",1,IF(LOWER(LEFT(B24,1))="b",VALUE(MID(B24,2,1)),0)),IF(LOWER(C25)="p1",1,IF(LOWER(LEFT(C25,1))="b",VALUE(MID(C25,2,1)),0)),IF(LOWER(D25)="p1",1,IF(LOWER(LEFT(D25,1))="b",VALUE(MID(D25,2,1)),0)),IF(LOWER(E25)="p1",1,IF(LOWER(LEFT(E25,1))="b",VALUE(MID(E25,2,1)),0)))</f>
        <v>0</v>
      </c>
      <c r="D32" s="12">
        <f>SUM(IF(LOWER(C24)="p1",1,IF(LOWER(LEFT(C24,1))="c",VALUE(MID(C24,2,1)),0)),IF(LOWER(C25)="p1",1,IF(LOWER(LEFT(C25,1))="c",VALUE(MID(C25,2,1)),0)),IF(LOWER(D26)="p1",1,IF(LOWER(LEFT(D26,1))="c",VALUE(MID(D26,2,1)),0)),IF(LOWER(E26)="p1",1,IF(LOWER(LEFT(E26,1))="c",VALUE(MID(E26,2,1)),0)))</f>
        <v>6</v>
      </c>
      <c r="E32" s="12">
        <f>SUM(IF(LOWER(D24)="p1",1,IF(LOWER(LEFT(D24,1))="d",VALUE(MID(D24,2,1)),0)),IF(LOWER(D25)="p1",1,IF(LOWER(LEFT(D25,1))="d",VALUE(MID(D25,2,1)),0)),IF(LOWER(D26)="p1",1,IF(LOWER(LEFT(D26,1))="d",VALUE(MID(D26,2,1)),0)),IF(LOWER(E27)="p1",1,IF(LOWER(LEFT(E27,1))="d",VALUE(MID(E27,2,1)),0)))</f>
        <v>9</v>
      </c>
      <c r="F32" s="12">
        <f>SUM(IF(LOWER(E24)="p1",1,IF(LOWER(LEFT(E24,1))="e",VALUE(MID(E24,2,1)),0)),IF(LOWER(E25)="p1",1,IF(LOWER(LEFT(E25,1))="e",VALUE(MID(E25,2,1)),0)),IF(LOWER(E26)="p1",1,IF(LOWER(LEFT(E26,1))="e",VALUE(MID(E26,2,1)),0)),IF(LOWER(E27)="p1",1,IF(LOWER(LEFT(E27,1))="e",VALUE(MID(E27,2,1)),0)))</f>
        <v>14</v>
      </c>
      <c r="G32" s="1"/>
      <c r="H32" s="1"/>
      <c r="I32" s="1"/>
      <c r="J32" s="1"/>
      <c r="K32" s="1"/>
    </row>
    <row r="33" spans="1:11" ht="21.9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.9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.9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.9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.95" customHeight="1" x14ac:dyDescent="0.25">
      <c r="A38" s="54" t="s">
        <v>119</v>
      </c>
      <c r="B38" s="49"/>
      <c r="C38" s="49"/>
      <c r="D38" s="49"/>
      <c r="E38" s="49"/>
      <c r="F38" s="49"/>
      <c r="G38" s="1"/>
      <c r="H38" s="1"/>
      <c r="I38" s="1"/>
      <c r="J38" s="1"/>
      <c r="K38" s="1"/>
    </row>
    <row r="39" spans="1:11" ht="30.75" customHeight="1" x14ac:dyDescent="0.25">
      <c r="A39" s="1"/>
      <c r="B39" s="3" t="s">
        <v>32</v>
      </c>
      <c r="C39" s="3" t="s">
        <v>33</v>
      </c>
      <c r="D39" s="3" t="s">
        <v>34</v>
      </c>
      <c r="E39" s="3" t="s">
        <v>35</v>
      </c>
      <c r="F39" s="1"/>
      <c r="G39" s="1"/>
      <c r="H39" s="1"/>
      <c r="I39" s="1"/>
      <c r="J39" s="1"/>
      <c r="K39" s="1"/>
    </row>
    <row r="40" spans="1:11" ht="21.95" customHeight="1" x14ac:dyDescent="0.25">
      <c r="A40" s="3" t="s">
        <v>36</v>
      </c>
      <c r="B40" s="9" t="s">
        <v>124</v>
      </c>
      <c r="C40" s="9" t="s">
        <v>125</v>
      </c>
      <c r="D40" s="9" t="s">
        <v>128</v>
      </c>
      <c r="E40" s="9" t="s">
        <v>128</v>
      </c>
      <c r="F40" s="1"/>
      <c r="G40" s="1"/>
      <c r="H40" s="1"/>
      <c r="I40" s="1"/>
      <c r="J40" s="1"/>
      <c r="K40" s="1"/>
    </row>
    <row r="41" spans="1:11" ht="21.95" customHeight="1" x14ac:dyDescent="0.25">
      <c r="A41" s="3" t="s">
        <v>32</v>
      </c>
      <c r="B41" s="10" t="s">
        <v>37</v>
      </c>
      <c r="C41" s="9" t="s">
        <v>141</v>
      </c>
      <c r="D41" s="9" t="s">
        <v>137</v>
      </c>
      <c r="E41" s="9" t="s">
        <v>140</v>
      </c>
      <c r="F41" s="1"/>
      <c r="G41" s="1"/>
      <c r="H41" s="1"/>
      <c r="I41" s="1"/>
      <c r="J41" s="1"/>
      <c r="K41" s="1"/>
    </row>
    <row r="42" spans="1:11" ht="21.95" customHeight="1" x14ac:dyDescent="0.25">
      <c r="A42" s="3" t="s">
        <v>33</v>
      </c>
      <c r="B42" s="10" t="s">
        <v>37</v>
      </c>
      <c r="C42" s="10" t="s">
        <v>37</v>
      </c>
      <c r="D42" s="9" t="s">
        <v>128</v>
      </c>
      <c r="E42" s="9" t="s">
        <v>132</v>
      </c>
      <c r="F42" s="1"/>
      <c r="G42" s="1"/>
      <c r="H42" s="1"/>
      <c r="I42" s="1"/>
      <c r="J42" s="1"/>
      <c r="K42" s="1"/>
    </row>
    <row r="43" spans="1:11" ht="21.95" customHeight="1" x14ac:dyDescent="0.25">
      <c r="A43" s="3" t="s">
        <v>34</v>
      </c>
      <c r="B43" s="10" t="s">
        <v>37</v>
      </c>
      <c r="C43" s="10" t="s">
        <v>37</v>
      </c>
      <c r="D43" s="10" t="s">
        <v>37</v>
      </c>
      <c r="E43" s="9" t="s">
        <v>128</v>
      </c>
      <c r="F43" s="1"/>
      <c r="G43" s="1"/>
      <c r="H43" s="1"/>
      <c r="I43" s="1"/>
      <c r="J43" s="1"/>
      <c r="K43" s="1"/>
    </row>
    <row r="44" spans="1:11" ht="21.9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1.9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1.95" customHeight="1" x14ac:dyDescent="0.25">
      <c r="A46" s="2" t="s">
        <v>38</v>
      </c>
      <c r="B46" s="11" t="s">
        <v>7</v>
      </c>
      <c r="C46" s="11" t="s">
        <v>10</v>
      </c>
      <c r="D46" s="11" t="s">
        <v>13</v>
      </c>
      <c r="E46" s="11" t="s">
        <v>16</v>
      </c>
      <c r="F46" s="11" t="s">
        <v>19</v>
      </c>
      <c r="G46" s="1"/>
      <c r="H46" s="1"/>
      <c r="I46" s="1"/>
      <c r="J46" s="1"/>
      <c r="K46" s="1"/>
    </row>
    <row r="47" spans="1:11" ht="35.25" customHeight="1" x14ac:dyDescent="0.25">
      <c r="A47" s="1"/>
      <c r="B47" s="8" t="s">
        <v>8</v>
      </c>
      <c r="C47" s="8" t="s">
        <v>11</v>
      </c>
      <c r="D47" s="8" t="s">
        <v>14</v>
      </c>
      <c r="E47" s="8" t="s">
        <v>17</v>
      </c>
      <c r="F47" s="8" t="s">
        <v>20</v>
      </c>
      <c r="G47" s="1"/>
      <c r="H47" s="1"/>
      <c r="I47" s="1"/>
      <c r="J47" s="1"/>
      <c r="K47" s="1"/>
    </row>
    <row r="48" spans="1:11" ht="21.95" customHeight="1" x14ac:dyDescent="0.25">
      <c r="A48" s="1"/>
      <c r="B48" s="12">
        <f>SUM(IF(LOWER(B40)="p1",1,IF(LOWER(LEFT(B40,1))="a",VALUE(MID(B40,2,1)),0)),IF(LOWER(C40)="p1",1,IF(LOWER(LEFT(C40,1))="a",VALUE(MID(C40,2,1)),0)),IF(LOWER(D40)="p1",1,IF(LOWER(LEFT(D40,1))="a",VALUE(MID(D40,2,1)),0)),IF(LOWER(E40)="p1",1,IF(LOWER(LEFT(E40,1))="a",VALUE(MID(E40,2,1)),0)))</f>
        <v>12</v>
      </c>
      <c r="C48" s="12">
        <f>SUM(IF(LOWER(B40)="p1",1,IF(LOWER(LEFT(B40,1))="b",VALUE(MID(B40,2,1)),0)),IF(LOWER(C41)="p1",1,IF(LOWER(LEFT(C41,1))="b",VALUE(MID(C41,2,1)),0)),IF(LOWER(D41)="p1",1,IF(LOWER(LEFT(D41,1))="b",VALUE(MID(D41,2,1)),0)),IF(LOWER(E41)="p1",1,IF(LOWER(LEFT(E41,1))="b",VALUE(MID(E41,2,1)),0)))</f>
        <v>0</v>
      </c>
      <c r="D48" s="12">
        <f>SUM(IF(LOWER(C40)="p1",1,IF(LOWER(LEFT(C40,1))="c",VALUE(MID(C40,2,1)),0)),IF(LOWER(C41)="p1",1,IF(LOWER(LEFT(C41,1))="c",VALUE(MID(C41,2,1)),0)),IF(LOWER(D42)="p1",1,IF(LOWER(LEFT(D42,1))="c",VALUE(MID(D42,2,1)),0)),IF(LOWER(E42)="p1",1,IF(LOWER(LEFT(E42,1))="c",VALUE(MID(E42,2,1)),0)))</f>
        <v>5</v>
      </c>
      <c r="E48" s="12">
        <f>SUM(IF(LOWER(D40)="p1",1,IF(LOWER(LEFT(D40,1))="d",VALUE(MID(D40,2,1)),0)),IF(LOWER(D41)="p1",1,IF(LOWER(LEFT(D41,1))="d",VALUE(MID(D41,2,1)),0)),IF(LOWER(D42)="p1",1,IF(LOWER(LEFT(D42,1))="d",VALUE(MID(D42,2,1)),0)),IF(LOWER(E43)="p1",1,IF(LOWER(LEFT(E43,1))="d",VALUE(MID(E43,2,1)),0)))</f>
        <v>8</v>
      </c>
      <c r="F48" s="12">
        <f>SUM(IF(LOWER(E40)="p1",1,IF(LOWER(LEFT(E40,1))="e",VALUE(MID(E40,2,1)),0)),IF(LOWER(E41)="p1",1,IF(LOWER(LEFT(E41,1))="e",VALUE(MID(E41,2,1)),0)),IF(LOWER(E42)="p1",1,IF(LOWER(LEFT(E42,1))="e",VALUE(MID(E42,2,1)),0)),IF(LOWER(E43)="p1",1,IF(LOWER(LEFT(E43,1))="e",VALUE(MID(E43,2,1)),0)))</f>
        <v>13</v>
      </c>
      <c r="G48" s="1"/>
      <c r="H48" s="1"/>
      <c r="I48" s="1"/>
      <c r="J48" s="1"/>
      <c r="K48" s="1"/>
    </row>
    <row r="49" spans="1:11" ht="21.9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21.9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21.9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21.9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1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1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1.95" customHeight="1" x14ac:dyDescent="0.25">
      <c r="A55" s="48" t="s">
        <v>39</v>
      </c>
      <c r="B55" s="49"/>
      <c r="C55" s="49"/>
      <c r="D55" s="49"/>
      <c r="E55" s="49"/>
      <c r="F55" s="49"/>
      <c r="G55" s="49"/>
      <c r="H55" s="49"/>
      <c r="I55" s="6" t="s">
        <v>40</v>
      </c>
      <c r="J55" s="1"/>
      <c r="K55" s="1"/>
    </row>
    <row r="56" spans="1:11" ht="21.95" customHeight="1" x14ac:dyDescent="0.25">
      <c r="A56" s="3" t="s">
        <v>3</v>
      </c>
      <c r="B56" s="3" t="s">
        <v>41</v>
      </c>
      <c r="C56" s="3" t="s">
        <v>42</v>
      </c>
      <c r="D56" s="3" t="s">
        <v>43</v>
      </c>
      <c r="E56" s="3" t="s">
        <v>44</v>
      </c>
      <c r="F56" s="3" t="s">
        <v>45</v>
      </c>
      <c r="G56" s="1"/>
      <c r="H56" s="1"/>
      <c r="I56" s="1" t="s">
        <v>46</v>
      </c>
      <c r="J56" s="1" t="s">
        <v>6</v>
      </c>
      <c r="K56" s="1"/>
    </row>
    <row r="57" spans="1:11" ht="21.95" customHeight="1" x14ac:dyDescent="0.25">
      <c r="A57" s="5" t="s">
        <v>7</v>
      </c>
      <c r="B57" s="5" t="s">
        <v>8</v>
      </c>
      <c r="C57" s="12">
        <f>SUM(B16,B32,B48)</f>
        <v>34</v>
      </c>
      <c r="D57" s="12">
        <f>IF(MAX($C$57:$C$61)=0,0,ROUND(C57/MAX($C$57:$C$61),3))</f>
        <v>0.82899999999999996</v>
      </c>
      <c r="E57" s="12">
        <f>ROUND(D57*$B$2,3)</f>
        <v>1.6579999999999999</v>
      </c>
      <c r="F57" s="5"/>
      <c r="G57" s="1"/>
      <c r="H57" s="1" t="s">
        <v>7</v>
      </c>
      <c r="I57" s="13">
        <f t="shared" ref="I57:J61" si="0">D57</f>
        <v>0.82899999999999996</v>
      </c>
      <c r="J57" s="13">
        <f t="shared" si="0"/>
        <v>1.6579999999999999</v>
      </c>
      <c r="K57" s="1"/>
    </row>
    <row r="58" spans="1:11" ht="21.95" customHeight="1" x14ac:dyDescent="0.25">
      <c r="A58" s="5" t="s">
        <v>10</v>
      </c>
      <c r="B58" s="5" t="s">
        <v>11</v>
      </c>
      <c r="C58" s="12">
        <f>SUM(C16,C32,C48)</f>
        <v>0</v>
      </c>
      <c r="D58" s="12">
        <f>IF(MAX($C$57:$C$61)=0,0,ROUND(C58/MAX($C$57:$C$61),3))</f>
        <v>0</v>
      </c>
      <c r="E58" s="12">
        <f>ROUND(D58*$B$2,3)</f>
        <v>0</v>
      </c>
      <c r="F58" s="5"/>
      <c r="G58" s="1"/>
      <c r="H58" s="1" t="s">
        <v>10</v>
      </c>
      <c r="I58" s="13">
        <f t="shared" si="0"/>
        <v>0</v>
      </c>
      <c r="J58" s="13">
        <f t="shared" si="0"/>
        <v>0</v>
      </c>
      <c r="K58" s="1"/>
    </row>
    <row r="59" spans="1:11" ht="21.95" customHeight="1" x14ac:dyDescent="0.25">
      <c r="A59" s="5" t="s">
        <v>13</v>
      </c>
      <c r="B59" s="5" t="s">
        <v>14</v>
      </c>
      <c r="C59" s="12">
        <f>SUM(D16,D32,D48)</f>
        <v>17</v>
      </c>
      <c r="D59" s="12">
        <f>IF(MAX($C$57:$C$61)=0,0,ROUND(C59/MAX($C$57:$C$61),3))</f>
        <v>0.41499999999999998</v>
      </c>
      <c r="E59" s="12">
        <f>ROUND(D59*$B$2,3)</f>
        <v>0.83</v>
      </c>
      <c r="F59" s="5"/>
      <c r="G59" s="1"/>
      <c r="H59" s="1" t="s">
        <v>13</v>
      </c>
      <c r="I59" s="13">
        <f t="shared" si="0"/>
        <v>0.41499999999999998</v>
      </c>
      <c r="J59" s="13">
        <f t="shared" si="0"/>
        <v>0.83</v>
      </c>
      <c r="K59" s="1"/>
    </row>
    <row r="60" spans="1:11" ht="21.95" customHeight="1" x14ac:dyDescent="0.25">
      <c r="A60" s="5" t="s">
        <v>16</v>
      </c>
      <c r="B60" s="5" t="s">
        <v>17</v>
      </c>
      <c r="C60" s="12">
        <f>SUM(E16,E32,E48)</f>
        <v>26</v>
      </c>
      <c r="D60" s="12">
        <f>IF(MAX($C$57:$C$61)=0,0,ROUND(C60/MAX($C$57:$C$61),3))</f>
        <v>0.63400000000000001</v>
      </c>
      <c r="E60" s="12">
        <f>ROUND(D60*$B$2,3)</f>
        <v>1.268</v>
      </c>
      <c r="F60" s="5"/>
      <c r="G60" s="1"/>
      <c r="H60" s="1" t="s">
        <v>16</v>
      </c>
      <c r="I60" s="13">
        <f t="shared" si="0"/>
        <v>0.63400000000000001</v>
      </c>
      <c r="J60" s="13">
        <f t="shared" si="0"/>
        <v>1.268</v>
      </c>
      <c r="K60" s="1"/>
    </row>
    <row r="61" spans="1:11" ht="21.95" customHeight="1" x14ac:dyDescent="0.25">
      <c r="A61" s="5" t="s">
        <v>19</v>
      </c>
      <c r="B61" s="5" t="s">
        <v>20</v>
      </c>
      <c r="C61" s="12">
        <f>SUM(F16,F32,F48)</f>
        <v>41</v>
      </c>
      <c r="D61" s="12">
        <f>IF(MAX($C$57:$C$61)=0,0,ROUND(C61/MAX($C$57:$C$61),3))</f>
        <v>1</v>
      </c>
      <c r="E61" s="12">
        <f>ROUND(D61*$B$2,3)</f>
        <v>2</v>
      </c>
      <c r="F61" s="5"/>
      <c r="G61" s="1"/>
      <c r="H61" s="1" t="s">
        <v>19</v>
      </c>
      <c r="I61" s="13">
        <f t="shared" si="0"/>
        <v>1</v>
      </c>
      <c r="J61" s="13">
        <f t="shared" si="0"/>
        <v>2</v>
      </c>
      <c r="K61" s="1"/>
    </row>
    <row r="62" spans="1:11" ht="21.95" customHeight="1" x14ac:dyDescent="0.25"/>
    <row r="63" spans="1:11" ht="21.95" customHeight="1" x14ac:dyDescent="0.25"/>
    <row r="64" spans="1:11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</sheetData>
  <mergeCells count="7">
    <mergeCell ref="A1:K1"/>
    <mergeCell ref="E2:K3"/>
    <mergeCell ref="A38:F38"/>
    <mergeCell ref="A4:K4"/>
    <mergeCell ref="A55:H55"/>
    <mergeCell ref="A6:F6"/>
    <mergeCell ref="A22:F22"/>
  </mergeCells>
  <dataValidations count="10">
    <dataValidation type="list" allowBlank="1" sqref="B8 B40 B24">
      <formula1>"a6,a5,a4,a3,a2,b6,b5,b4,b3,b2,P1"</formula1>
    </dataValidation>
    <dataValidation type="list" allowBlank="1" sqref="C8 C40 C24">
      <formula1>"a6,a5,a4,a3,a2,c6,c5,c4,c3,c2,P1"</formula1>
    </dataValidation>
    <dataValidation type="list" allowBlank="1" sqref="D8 D40 D24">
      <formula1>"a6,a5,a4,a3,a2,d6,d5,d4,d3,d2,P1"</formula1>
    </dataValidation>
    <dataValidation type="list" allowBlank="1" sqref="E8 E40 E24">
      <formula1>"a6,a5,a4,a3,a2,e6,e5,e4,e3,e2,P1"</formula1>
    </dataValidation>
    <dataValidation type="list" allowBlank="1" sqref="C9 C41 C25">
      <formula1>"b6,b5,b4,b3,b2,c6,c5,c4,c3,c2,P1"</formula1>
    </dataValidation>
    <dataValidation type="list" allowBlank="1" sqref="D9 D41 D25">
      <formula1>"b6,b5,b4,b3,b2,d6,d5,d4,d3,d2,P1"</formula1>
    </dataValidation>
    <dataValidation type="list" allowBlank="1" sqref="E9 E41 E25">
      <formula1>"b6,b5,b4,b3,b2,e6,e5,e4,e3,e2,P1"</formula1>
    </dataValidation>
    <dataValidation type="list" allowBlank="1" sqref="D10 D42 D26">
      <formula1>"c6,c5,c4,c3,c2,d6,d5,d4,d3,d2,P1"</formula1>
    </dataValidation>
    <dataValidation type="list" allowBlank="1" sqref="E10 E42 E26">
      <formula1>"c6,c5,c4,c3,c2,e6,e5,e4,e3,e2,P1"</formula1>
    </dataValidation>
    <dataValidation type="list" allowBlank="1" sqref="E11 E43 E27">
      <formula1>"d6,d5,d4,d3,d2,e6,e5,e4,e3,e2,P1"</formula1>
    </dataValidation>
  </dataValidations>
  <pageMargins left="0.75" right="0.75" top="1" bottom="1" header="0.5" footer="0.5"/>
  <pageSetup paperSize="8" scale="63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showGridLines="0" workbookViewId="0">
      <pane xSplit="5" ySplit="5" topLeftCell="F7" activePane="bottomRight" state="frozen"/>
      <selection pane="topRight"/>
      <selection pane="bottomLeft"/>
      <selection pane="bottomRight" sqref="A1:Y20"/>
    </sheetView>
  </sheetViews>
  <sheetFormatPr defaultRowHeight="15" x14ac:dyDescent="0.25"/>
  <cols>
    <col min="1" max="1" width="10" customWidth="1"/>
    <col min="2" max="2" width="25" customWidth="1"/>
    <col min="3" max="3" width="28" customWidth="1"/>
    <col min="4" max="4" width="8" customWidth="1"/>
    <col min="5" max="5" width="50" customWidth="1"/>
    <col min="6" max="25" width="11" customWidth="1"/>
  </cols>
  <sheetData>
    <row r="1" spans="1:25" ht="17.25" x14ac:dyDescent="0.3">
      <c r="A1" s="56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x14ac:dyDescent="0.25">
      <c r="A2" s="52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15.75" thickBot="1" x14ac:dyDescent="0.3"/>
    <row r="4" spans="1:25" x14ac:dyDescent="0.25">
      <c r="A4" s="14" t="s">
        <v>3</v>
      </c>
      <c r="B4" s="14" t="s">
        <v>55</v>
      </c>
      <c r="C4" s="14" t="s">
        <v>56</v>
      </c>
      <c r="D4" s="14" t="s">
        <v>57</v>
      </c>
      <c r="E4" s="34" t="s">
        <v>58</v>
      </c>
      <c r="F4" s="57" t="s">
        <v>8</v>
      </c>
      <c r="G4" s="58"/>
      <c r="H4" s="58"/>
      <c r="I4" s="59"/>
      <c r="J4" s="57" t="s">
        <v>11</v>
      </c>
      <c r="K4" s="58"/>
      <c r="L4" s="58"/>
      <c r="M4" s="59"/>
      <c r="N4" s="57" t="s">
        <v>14</v>
      </c>
      <c r="O4" s="58"/>
      <c r="P4" s="58"/>
      <c r="Q4" s="59"/>
      <c r="R4" s="57" t="s">
        <v>17</v>
      </c>
      <c r="S4" s="58"/>
      <c r="T4" s="58"/>
      <c r="U4" s="59"/>
      <c r="V4" s="57" t="s">
        <v>20</v>
      </c>
      <c r="W4" s="58"/>
      <c r="X4" s="58"/>
      <c r="Y4" s="59"/>
    </row>
    <row r="5" spans="1:25" ht="38.1" customHeight="1" x14ac:dyDescent="0.25">
      <c r="A5" s="15"/>
      <c r="B5" s="15"/>
      <c r="C5" s="15"/>
      <c r="D5" s="15"/>
      <c r="E5" s="35"/>
      <c r="F5" s="38" t="s">
        <v>120</v>
      </c>
      <c r="G5" s="21" t="s">
        <v>121</v>
      </c>
      <c r="H5" s="21" t="s">
        <v>122</v>
      </c>
      <c r="I5" s="39" t="s">
        <v>59</v>
      </c>
      <c r="J5" s="38" t="s">
        <v>120</v>
      </c>
      <c r="K5" s="21" t="s">
        <v>121</v>
      </c>
      <c r="L5" s="21" t="s">
        <v>122</v>
      </c>
      <c r="M5" s="39" t="s">
        <v>59</v>
      </c>
      <c r="N5" s="38" t="s">
        <v>120</v>
      </c>
      <c r="O5" s="21" t="s">
        <v>121</v>
      </c>
      <c r="P5" s="21" t="s">
        <v>122</v>
      </c>
      <c r="Q5" s="39" t="s">
        <v>59</v>
      </c>
      <c r="R5" s="38" t="s">
        <v>120</v>
      </c>
      <c r="S5" s="21" t="s">
        <v>121</v>
      </c>
      <c r="T5" s="21" t="s">
        <v>122</v>
      </c>
      <c r="U5" s="39" t="s">
        <v>59</v>
      </c>
      <c r="V5" s="38" t="s">
        <v>120</v>
      </c>
      <c r="W5" s="21" t="s">
        <v>121</v>
      </c>
      <c r="X5" s="21" t="s">
        <v>122</v>
      </c>
      <c r="Y5" s="39" t="s">
        <v>59</v>
      </c>
    </row>
    <row r="6" spans="1:25" ht="38.1" customHeight="1" x14ac:dyDescent="0.25">
      <c r="A6" s="16" t="s">
        <v>60</v>
      </c>
      <c r="B6" s="17" t="s">
        <v>61</v>
      </c>
      <c r="C6" s="17" t="s">
        <v>62</v>
      </c>
      <c r="D6" s="16">
        <v>8</v>
      </c>
      <c r="E6" s="36" t="s">
        <v>63</v>
      </c>
      <c r="F6" s="40">
        <v>8</v>
      </c>
      <c r="G6" s="18">
        <v>8</v>
      </c>
      <c r="H6" s="18">
        <v>8</v>
      </c>
      <c r="I6" s="41">
        <f t="shared" ref="I6:I17" si="0">IF(COUNT(F6:H6)=0,"",ROUND(AVERAGE(F6:H6),3))</f>
        <v>8</v>
      </c>
      <c r="J6" s="40">
        <v>8</v>
      </c>
      <c r="K6" s="18">
        <v>8</v>
      </c>
      <c r="L6" s="18">
        <v>8</v>
      </c>
      <c r="M6" s="41">
        <f t="shared" ref="M6:M17" si="1">IF(COUNT(J6:L6)=0,"",ROUND(AVERAGE(J6:L6),3))</f>
        <v>8</v>
      </c>
      <c r="N6" s="40">
        <v>8</v>
      </c>
      <c r="O6" s="18">
        <v>8</v>
      </c>
      <c r="P6" s="18">
        <v>8</v>
      </c>
      <c r="Q6" s="41">
        <f t="shared" ref="Q6:Q17" si="2">IF(COUNT(N6:P6)=0,"",ROUND(AVERAGE(N6:P6),3))</f>
        <v>8</v>
      </c>
      <c r="R6" s="40">
        <v>8</v>
      </c>
      <c r="S6" s="18">
        <v>8</v>
      </c>
      <c r="T6" s="18">
        <v>8</v>
      </c>
      <c r="U6" s="41">
        <f t="shared" ref="U6:U17" si="3">IF(COUNT(R6:T6)=0,"",ROUND(AVERAGE(R6:T6),3))</f>
        <v>8</v>
      </c>
      <c r="V6" s="40">
        <v>8</v>
      </c>
      <c r="W6" s="18">
        <v>8</v>
      </c>
      <c r="X6" s="18">
        <v>8</v>
      </c>
      <c r="Y6" s="41">
        <f t="shared" ref="Y6:Y17" si="4">IF(COUNT(V6:X6)=0,"",ROUND(AVERAGE(V6:X6),3))</f>
        <v>8</v>
      </c>
    </row>
    <row r="7" spans="1:25" ht="38.1" customHeight="1" x14ac:dyDescent="0.25">
      <c r="A7" s="16" t="s">
        <v>64</v>
      </c>
      <c r="B7" s="17" t="s">
        <v>61</v>
      </c>
      <c r="C7" s="17" t="s">
        <v>65</v>
      </c>
      <c r="D7" s="16">
        <v>6</v>
      </c>
      <c r="E7" s="36" t="s">
        <v>66</v>
      </c>
      <c r="F7" s="40">
        <v>4</v>
      </c>
      <c r="G7" s="18">
        <v>4</v>
      </c>
      <c r="H7" s="18">
        <v>4</v>
      </c>
      <c r="I7" s="41">
        <f t="shared" si="0"/>
        <v>4</v>
      </c>
      <c r="J7" s="40">
        <v>4</v>
      </c>
      <c r="K7" s="18">
        <v>4</v>
      </c>
      <c r="L7" s="18">
        <v>4</v>
      </c>
      <c r="M7" s="41">
        <f t="shared" si="1"/>
        <v>4</v>
      </c>
      <c r="N7" s="40">
        <v>2</v>
      </c>
      <c r="O7" s="18">
        <v>2</v>
      </c>
      <c r="P7" s="18">
        <v>2</v>
      </c>
      <c r="Q7" s="41">
        <f t="shared" si="2"/>
        <v>2</v>
      </c>
      <c r="R7" s="40">
        <v>4</v>
      </c>
      <c r="S7" s="18">
        <v>4</v>
      </c>
      <c r="T7" s="18">
        <v>4</v>
      </c>
      <c r="U7" s="41">
        <f t="shared" si="3"/>
        <v>4</v>
      </c>
      <c r="V7" s="40">
        <v>4</v>
      </c>
      <c r="W7" s="18">
        <v>4</v>
      </c>
      <c r="X7" s="18">
        <v>4</v>
      </c>
      <c r="Y7" s="41">
        <f t="shared" si="4"/>
        <v>4</v>
      </c>
    </row>
    <row r="8" spans="1:25" ht="38.1" customHeight="1" x14ac:dyDescent="0.25">
      <c r="A8" s="16" t="s">
        <v>67</v>
      </c>
      <c r="B8" s="17" t="s">
        <v>61</v>
      </c>
      <c r="C8" s="17" t="s">
        <v>68</v>
      </c>
      <c r="D8" s="16">
        <v>3</v>
      </c>
      <c r="E8" s="36" t="s">
        <v>69</v>
      </c>
      <c r="F8" s="40">
        <v>1</v>
      </c>
      <c r="G8" s="18">
        <v>1</v>
      </c>
      <c r="H8" s="18">
        <v>1</v>
      </c>
      <c r="I8" s="41">
        <f t="shared" si="0"/>
        <v>1</v>
      </c>
      <c r="J8" s="40">
        <v>1</v>
      </c>
      <c r="K8" s="18">
        <v>1</v>
      </c>
      <c r="L8" s="18">
        <v>1</v>
      </c>
      <c r="M8" s="41">
        <f t="shared" si="1"/>
        <v>1</v>
      </c>
      <c r="N8" s="40">
        <v>1</v>
      </c>
      <c r="O8" s="18">
        <v>1</v>
      </c>
      <c r="P8" s="18">
        <v>1</v>
      </c>
      <c r="Q8" s="41">
        <f t="shared" si="2"/>
        <v>1</v>
      </c>
      <c r="R8" s="40">
        <v>1</v>
      </c>
      <c r="S8" s="18">
        <v>1</v>
      </c>
      <c r="T8" s="18">
        <v>1</v>
      </c>
      <c r="U8" s="41">
        <f t="shared" si="3"/>
        <v>1</v>
      </c>
      <c r="V8" s="40">
        <v>1</v>
      </c>
      <c r="W8" s="18">
        <v>1</v>
      </c>
      <c r="X8" s="18">
        <v>1</v>
      </c>
      <c r="Y8" s="41">
        <f t="shared" si="4"/>
        <v>1</v>
      </c>
    </row>
    <row r="9" spans="1:25" ht="38.1" customHeight="1" x14ac:dyDescent="0.25">
      <c r="A9" s="16" t="s">
        <v>70</v>
      </c>
      <c r="B9" s="17" t="s">
        <v>71</v>
      </c>
      <c r="C9" s="17" t="s">
        <v>72</v>
      </c>
      <c r="D9" s="16">
        <v>5</v>
      </c>
      <c r="E9" s="36" t="s">
        <v>73</v>
      </c>
      <c r="F9" s="40">
        <v>5</v>
      </c>
      <c r="G9" s="18">
        <v>5</v>
      </c>
      <c r="H9" s="18">
        <v>5</v>
      </c>
      <c r="I9" s="41">
        <f t="shared" si="0"/>
        <v>5</v>
      </c>
      <c r="J9" s="40">
        <v>5</v>
      </c>
      <c r="K9" s="18">
        <v>5</v>
      </c>
      <c r="L9" s="18">
        <v>5</v>
      </c>
      <c r="M9" s="41">
        <f t="shared" si="1"/>
        <v>5</v>
      </c>
      <c r="N9" s="40">
        <v>1</v>
      </c>
      <c r="O9" s="18">
        <v>1</v>
      </c>
      <c r="P9" s="18">
        <v>1</v>
      </c>
      <c r="Q9" s="41">
        <f t="shared" si="2"/>
        <v>1</v>
      </c>
      <c r="R9" s="40">
        <v>3</v>
      </c>
      <c r="S9" s="18">
        <v>3</v>
      </c>
      <c r="T9" s="18">
        <v>3</v>
      </c>
      <c r="U9" s="41">
        <f t="shared" si="3"/>
        <v>3</v>
      </c>
      <c r="V9" s="40">
        <v>5</v>
      </c>
      <c r="W9" s="18">
        <v>5</v>
      </c>
      <c r="X9" s="18">
        <v>5</v>
      </c>
      <c r="Y9" s="41">
        <f t="shared" si="4"/>
        <v>5</v>
      </c>
    </row>
    <row r="10" spans="1:25" ht="38.1" customHeight="1" x14ac:dyDescent="0.25">
      <c r="A10" s="16" t="s">
        <v>74</v>
      </c>
      <c r="B10" s="17" t="s">
        <v>71</v>
      </c>
      <c r="C10" s="17" t="s">
        <v>75</v>
      </c>
      <c r="D10" s="16">
        <v>3</v>
      </c>
      <c r="E10" s="36" t="s">
        <v>76</v>
      </c>
      <c r="F10" s="40">
        <v>3</v>
      </c>
      <c r="G10" s="18">
        <v>3</v>
      </c>
      <c r="H10" s="18">
        <v>3</v>
      </c>
      <c r="I10" s="41">
        <f t="shared" si="0"/>
        <v>3</v>
      </c>
      <c r="J10" s="40">
        <v>3</v>
      </c>
      <c r="K10" s="18">
        <v>3</v>
      </c>
      <c r="L10" s="18">
        <v>3</v>
      </c>
      <c r="M10" s="41">
        <f t="shared" si="1"/>
        <v>3</v>
      </c>
      <c r="N10" s="40">
        <v>1</v>
      </c>
      <c r="O10" s="18">
        <v>1</v>
      </c>
      <c r="P10" s="18">
        <v>1</v>
      </c>
      <c r="Q10" s="41">
        <f t="shared" si="2"/>
        <v>1</v>
      </c>
      <c r="R10" s="40">
        <v>1</v>
      </c>
      <c r="S10" s="18">
        <v>1</v>
      </c>
      <c r="T10" s="18">
        <v>1</v>
      </c>
      <c r="U10" s="41">
        <f t="shared" si="3"/>
        <v>1</v>
      </c>
      <c r="V10" s="40">
        <v>2</v>
      </c>
      <c r="W10" s="18">
        <v>2</v>
      </c>
      <c r="X10" s="18">
        <v>2</v>
      </c>
      <c r="Y10" s="41">
        <f t="shared" si="4"/>
        <v>2</v>
      </c>
    </row>
    <row r="11" spans="1:25" ht="38.1" customHeight="1" x14ac:dyDescent="0.25">
      <c r="A11" s="16" t="s">
        <v>77</v>
      </c>
      <c r="B11" s="17" t="s">
        <v>71</v>
      </c>
      <c r="C11" s="17" t="s">
        <v>78</v>
      </c>
      <c r="D11" s="16">
        <v>5</v>
      </c>
      <c r="E11" s="36" t="s">
        <v>79</v>
      </c>
      <c r="F11" s="40">
        <v>3</v>
      </c>
      <c r="G11" s="18">
        <v>3</v>
      </c>
      <c r="H11" s="18">
        <v>3</v>
      </c>
      <c r="I11" s="41">
        <f t="shared" si="0"/>
        <v>3</v>
      </c>
      <c r="J11" s="40">
        <v>3</v>
      </c>
      <c r="K11" s="18">
        <v>3</v>
      </c>
      <c r="L11" s="18">
        <v>3</v>
      </c>
      <c r="M11" s="41">
        <f t="shared" si="1"/>
        <v>3</v>
      </c>
      <c r="N11" s="40">
        <v>1</v>
      </c>
      <c r="O11" s="18">
        <v>1</v>
      </c>
      <c r="P11" s="18">
        <v>1</v>
      </c>
      <c r="Q11" s="41">
        <f t="shared" si="2"/>
        <v>1</v>
      </c>
      <c r="R11" s="40">
        <v>3</v>
      </c>
      <c r="S11" s="18">
        <v>3</v>
      </c>
      <c r="T11" s="18">
        <v>3</v>
      </c>
      <c r="U11" s="41">
        <f t="shared" si="3"/>
        <v>3</v>
      </c>
      <c r="V11" s="40">
        <v>5</v>
      </c>
      <c r="W11" s="18">
        <v>5</v>
      </c>
      <c r="X11" s="18">
        <v>5</v>
      </c>
      <c r="Y11" s="41">
        <f t="shared" si="4"/>
        <v>5</v>
      </c>
    </row>
    <row r="12" spans="1:25" ht="38.1" customHeight="1" x14ac:dyDescent="0.25">
      <c r="A12" s="16" t="s">
        <v>80</v>
      </c>
      <c r="B12" s="17" t="s">
        <v>81</v>
      </c>
      <c r="C12" s="17" t="s">
        <v>82</v>
      </c>
      <c r="D12" s="16">
        <v>6</v>
      </c>
      <c r="E12" s="36" t="s">
        <v>83</v>
      </c>
      <c r="F12" s="40">
        <v>4</v>
      </c>
      <c r="G12" s="18">
        <v>4</v>
      </c>
      <c r="H12" s="18">
        <v>4</v>
      </c>
      <c r="I12" s="41">
        <f t="shared" si="0"/>
        <v>4</v>
      </c>
      <c r="J12" s="40">
        <v>2</v>
      </c>
      <c r="K12" s="18">
        <v>2</v>
      </c>
      <c r="L12" s="18">
        <v>2</v>
      </c>
      <c r="M12" s="41">
        <f t="shared" si="1"/>
        <v>2</v>
      </c>
      <c r="N12" s="40">
        <v>4</v>
      </c>
      <c r="O12" s="18">
        <v>4</v>
      </c>
      <c r="P12" s="18">
        <v>4</v>
      </c>
      <c r="Q12" s="41">
        <f t="shared" si="2"/>
        <v>4</v>
      </c>
      <c r="R12" s="40">
        <v>4</v>
      </c>
      <c r="S12" s="18">
        <v>4</v>
      </c>
      <c r="T12" s="18">
        <v>4</v>
      </c>
      <c r="U12" s="41">
        <f t="shared" si="3"/>
        <v>4</v>
      </c>
      <c r="V12" s="40">
        <v>4</v>
      </c>
      <c r="W12" s="18">
        <v>4</v>
      </c>
      <c r="X12" s="18">
        <v>4</v>
      </c>
      <c r="Y12" s="41">
        <f t="shared" si="4"/>
        <v>4</v>
      </c>
    </row>
    <row r="13" spans="1:25" ht="38.1" customHeight="1" x14ac:dyDescent="0.25">
      <c r="A13" s="16" t="s">
        <v>84</v>
      </c>
      <c r="B13" s="17" t="s">
        <v>81</v>
      </c>
      <c r="C13" s="17" t="s">
        <v>85</v>
      </c>
      <c r="D13" s="16">
        <v>4</v>
      </c>
      <c r="E13" s="36" t="s">
        <v>86</v>
      </c>
      <c r="F13" s="40">
        <v>4</v>
      </c>
      <c r="G13" s="18">
        <v>4</v>
      </c>
      <c r="H13" s="18">
        <v>4</v>
      </c>
      <c r="I13" s="41">
        <f t="shared" si="0"/>
        <v>4</v>
      </c>
      <c r="J13" s="40">
        <v>4</v>
      </c>
      <c r="K13" s="18">
        <v>4</v>
      </c>
      <c r="L13" s="18">
        <v>4</v>
      </c>
      <c r="M13" s="41">
        <f t="shared" si="1"/>
        <v>4</v>
      </c>
      <c r="N13" s="40">
        <v>2</v>
      </c>
      <c r="O13" s="18">
        <v>2</v>
      </c>
      <c r="P13" s="18">
        <v>2</v>
      </c>
      <c r="Q13" s="41">
        <f t="shared" si="2"/>
        <v>2</v>
      </c>
      <c r="R13" s="40">
        <v>4</v>
      </c>
      <c r="S13" s="18">
        <v>4</v>
      </c>
      <c r="T13" s="18">
        <v>4</v>
      </c>
      <c r="U13" s="41">
        <f t="shared" si="3"/>
        <v>4</v>
      </c>
      <c r="V13" s="40">
        <v>4</v>
      </c>
      <c r="W13" s="18">
        <v>4</v>
      </c>
      <c r="X13" s="18">
        <v>4</v>
      </c>
      <c r="Y13" s="41">
        <f t="shared" si="4"/>
        <v>4</v>
      </c>
    </row>
    <row r="14" spans="1:25" ht="38.1" customHeight="1" x14ac:dyDescent="0.25">
      <c r="A14" s="16" t="s">
        <v>87</v>
      </c>
      <c r="B14" s="17" t="s">
        <v>81</v>
      </c>
      <c r="C14" s="17" t="s">
        <v>88</v>
      </c>
      <c r="D14" s="16">
        <v>3</v>
      </c>
      <c r="E14" s="36" t="s">
        <v>89</v>
      </c>
      <c r="F14" s="40">
        <v>1</v>
      </c>
      <c r="G14" s="18">
        <v>1</v>
      </c>
      <c r="H14" s="18">
        <v>1</v>
      </c>
      <c r="I14" s="41">
        <f t="shared" si="0"/>
        <v>1</v>
      </c>
      <c r="J14" s="40">
        <v>1</v>
      </c>
      <c r="K14" s="18">
        <v>1</v>
      </c>
      <c r="L14" s="18">
        <v>1</v>
      </c>
      <c r="M14" s="41">
        <f t="shared" si="1"/>
        <v>1</v>
      </c>
      <c r="N14" s="40">
        <v>3</v>
      </c>
      <c r="O14" s="18">
        <v>3</v>
      </c>
      <c r="P14" s="18">
        <v>3</v>
      </c>
      <c r="Q14" s="41">
        <f t="shared" si="2"/>
        <v>3</v>
      </c>
      <c r="R14" s="40">
        <v>1</v>
      </c>
      <c r="S14" s="18">
        <v>1</v>
      </c>
      <c r="T14" s="18">
        <v>1</v>
      </c>
      <c r="U14" s="41">
        <f t="shared" si="3"/>
        <v>1</v>
      </c>
      <c r="V14" s="40">
        <v>3</v>
      </c>
      <c r="W14" s="18">
        <v>3</v>
      </c>
      <c r="X14" s="18">
        <v>3</v>
      </c>
      <c r="Y14" s="41">
        <f t="shared" si="4"/>
        <v>3</v>
      </c>
    </row>
    <row r="15" spans="1:25" ht="38.1" customHeight="1" x14ac:dyDescent="0.25">
      <c r="A15" s="16" t="s">
        <v>90</v>
      </c>
      <c r="B15" s="17" t="s">
        <v>81</v>
      </c>
      <c r="C15" s="17" t="s">
        <v>91</v>
      </c>
      <c r="D15" s="16">
        <v>2</v>
      </c>
      <c r="E15" s="36" t="s">
        <v>92</v>
      </c>
      <c r="F15" s="40">
        <v>1</v>
      </c>
      <c r="G15" s="18">
        <v>1</v>
      </c>
      <c r="H15" s="18">
        <v>1</v>
      </c>
      <c r="I15" s="41">
        <f t="shared" si="0"/>
        <v>1</v>
      </c>
      <c r="J15" s="40">
        <v>2</v>
      </c>
      <c r="K15" s="18">
        <v>2</v>
      </c>
      <c r="L15" s="18">
        <v>2</v>
      </c>
      <c r="M15" s="41">
        <f t="shared" si="1"/>
        <v>2</v>
      </c>
      <c r="N15" s="40">
        <v>1</v>
      </c>
      <c r="O15" s="18">
        <v>1</v>
      </c>
      <c r="P15" s="18">
        <v>1</v>
      </c>
      <c r="Q15" s="41">
        <f t="shared" si="2"/>
        <v>1</v>
      </c>
      <c r="R15" s="40">
        <v>1</v>
      </c>
      <c r="S15" s="18">
        <v>1</v>
      </c>
      <c r="T15" s="18">
        <v>1</v>
      </c>
      <c r="U15" s="41">
        <f t="shared" si="3"/>
        <v>1</v>
      </c>
      <c r="V15" s="40">
        <v>1</v>
      </c>
      <c r="W15" s="18">
        <v>1</v>
      </c>
      <c r="X15" s="18">
        <v>1</v>
      </c>
      <c r="Y15" s="41">
        <f t="shared" si="4"/>
        <v>1</v>
      </c>
    </row>
    <row r="16" spans="1:25" ht="38.1" customHeight="1" x14ac:dyDescent="0.25">
      <c r="A16" s="16" t="s">
        <v>93</v>
      </c>
      <c r="B16" s="17" t="s">
        <v>94</v>
      </c>
      <c r="C16" s="17" t="s">
        <v>95</v>
      </c>
      <c r="D16" s="16">
        <v>6</v>
      </c>
      <c r="E16" s="36" t="s">
        <v>96</v>
      </c>
      <c r="F16" s="40">
        <v>6</v>
      </c>
      <c r="G16" s="18">
        <v>6</v>
      </c>
      <c r="H16" s="18">
        <v>6</v>
      </c>
      <c r="I16" s="41">
        <f t="shared" si="0"/>
        <v>6</v>
      </c>
      <c r="J16" s="40">
        <v>6</v>
      </c>
      <c r="K16" s="18">
        <v>6</v>
      </c>
      <c r="L16" s="18">
        <v>6</v>
      </c>
      <c r="M16" s="41">
        <f t="shared" si="1"/>
        <v>6</v>
      </c>
      <c r="N16" s="40">
        <v>6</v>
      </c>
      <c r="O16" s="18">
        <v>6</v>
      </c>
      <c r="P16" s="18">
        <v>6</v>
      </c>
      <c r="Q16" s="41">
        <f t="shared" si="2"/>
        <v>6</v>
      </c>
      <c r="R16" s="40">
        <v>6</v>
      </c>
      <c r="S16" s="18">
        <v>6</v>
      </c>
      <c r="T16" s="18">
        <v>6</v>
      </c>
      <c r="U16" s="41">
        <f t="shared" si="3"/>
        <v>6</v>
      </c>
      <c r="V16" s="40">
        <v>6</v>
      </c>
      <c r="W16" s="18">
        <v>6</v>
      </c>
      <c r="X16" s="18">
        <v>6</v>
      </c>
      <c r="Y16" s="41">
        <f t="shared" si="4"/>
        <v>6</v>
      </c>
    </row>
    <row r="17" spans="1:25" ht="38.1" customHeight="1" x14ac:dyDescent="0.25">
      <c r="A17" s="16" t="s">
        <v>97</v>
      </c>
      <c r="B17" s="17" t="s">
        <v>94</v>
      </c>
      <c r="C17" s="17" t="s">
        <v>98</v>
      </c>
      <c r="D17" s="16">
        <v>3</v>
      </c>
      <c r="E17" s="36" t="s">
        <v>99</v>
      </c>
      <c r="F17" s="40">
        <v>3</v>
      </c>
      <c r="G17" s="18">
        <v>3</v>
      </c>
      <c r="H17" s="18">
        <v>3</v>
      </c>
      <c r="I17" s="41">
        <f t="shared" si="0"/>
        <v>3</v>
      </c>
      <c r="J17" s="40">
        <v>1</v>
      </c>
      <c r="K17" s="18">
        <v>1</v>
      </c>
      <c r="L17" s="18">
        <v>1</v>
      </c>
      <c r="M17" s="41">
        <f t="shared" si="1"/>
        <v>1</v>
      </c>
      <c r="N17" s="40">
        <v>3</v>
      </c>
      <c r="O17" s="18">
        <v>3</v>
      </c>
      <c r="P17" s="18">
        <v>3</v>
      </c>
      <c r="Q17" s="41">
        <f t="shared" si="2"/>
        <v>3</v>
      </c>
      <c r="R17" s="40">
        <v>3</v>
      </c>
      <c r="S17" s="18">
        <v>3</v>
      </c>
      <c r="T17" s="18">
        <v>3</v>
      </c>
      <c r="U17" s="41">
        <f t="shared" si="3"/>
        <v>3</v>
      </c>
      <c r="V17" s="40">
        <v>3</v>
      </c>
      <c r="W17" s="18">
        <v>3</v>
      </c>
      <c r="X17" s="18">
        <v>3</v>
      </c>
      <c r="Y17" s="41">
        <f t="shared" si="4"/>
        <v>3</v>
      </c>
    </row>
    <row r="18" spans="1:25" x14ac:dyDescent="0.25">
      <c r="F18" s="42"/>
      <c r="G18" s="43"/>
      <c r="H18" s="43"/>
      <c r="I18" s="44"/>
      <c r="J18" s="42"/>
      <c r="K18" s="43"/>
      <c r="L18" s="43"/>
      <c r="M18" s="44"/>
      <c r="N18" s="42"/>
      <c r="O18" s="43"/>
      <c r="P18" s="43"/>
      <c r="Q18" s="44"/>
      <c r="R18" s="42"/>
      <c r="S18" s="43"/>
      <c r="T18" s="43"/>
      <c r="U18" s="44"/>
      <c r="V18" s="42"/>
      <c r="W18" s="43"/>
      <c r="X18" s="43"/>
      <c r="Y18" s="44"/>
    </row>
    <row r="19" spans="1:25" ht="15.75" thickBot="1" x14ac:dyDescent="0.3">
      <c r="A19" s="19" t="s">
        <v>100</v>
      </c>
      <c r="B19" s="20"/>
      <c r="C19" s="20"/>
      <c r="D19" s="20"/>
      <c r="E19" s="37"/>
      <c r="F19" s="45"/>
      <c r="G19" s="46"/>
      <c r="H19" s="46"/>
      <c r="I19" s="47">
        <f>SUM(I6:I17)</f>
        <v>43</v>
      </c>
      <c r="J19" s="45"/>
      <c r="K19" s="46"/>
      <c r="L19" s="46"/>
      <c r="M19" s="47">
        <f>SUM(M6:M17)</f>
        <v>40</v>
      </c>
      <c r="N19" s="45"/>
      <c r="O19" s="46"/>
      <c r="P19" s="46"/>
      <c r="Q19" s="47">
        <f>SUM(Q6:Q17)</f>
        <v>33</v>
      </c>
      <c r="R19" s="45"/>
      <c r="S19" s="46"/>
      <c r="T19" s="46"/>
      <c r="U19" s="47">
        <f>SUM(U6:U17)</f>
        <v>39</v>
      </c>
      <c r="V19" s="45"/>
      <c r="W19" s="46"/>
      <c r="X19" s="46"/>
      <c r="Y19" s="47">
        <f>SUM(Y6:Y17)</f>
        <v>46</v>
      </c>
    </row>
  </sheetData>
  <mergeCells count="7">
    <mergeCell ref="A1:Y1"/>
    <mergeCell ref="N4:Q4"/>
    <mergeCell ref="A2:Y2"/>
    <mergeCell ref="R4:U4"/>
    <mergeCell ref="F4:I4"/>
    <mergeCell ref="V4:Y4"/>
    <mergeCell ref="J4:M4"/>
  </mergeCells>
  <dataValidations count="6">
    <dataValidation type="decimal" allowBlank="1" sqref="F6:J6">
      <formula1>0</formula1>
      <formula2>8</formula2>
    </dataValidation>
    <dataValidation type="decimal" allowBlank="1" sqref="F16:J16 F12:J12 F7:J7">
      <formula1>0</formula1>
      <formula2>6</formula2>
    </dataValidation>
    <dataValidation type="decimal" allowBlank="1" sqref="F17:J17 F14:J14 F10:J10 F8:J8">
      <formula1>0</formula1>
      <formula2>3</formula2>
    </dataValidation>
    <dataValidation type="decimal" allowBlank="1" sqref="F11:J11 F9:J9">
      <formula1>0</formula1>
      <formula2>5</formula2>
    </dataValidation>
    <dataValidation type="decimal" allowBlank="1" sqref="F13:J13">
      <formula1>0</formula1>
      <formula2>4</formula2>
    </dataValidation>
    <dataValidation type="decimal" allowBlank="1" sqref="F15:J15">
      <formula1>0</formula1>
      <formula2>2</formula2>
    </dataValidation>
  </dataValidations>
  <pageMargins left="0.75" right="0.75" top="1" bottom="1" header="0.5" footer="0.5"/>
  <pageSetup paperSize="8" scale="5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workbookViewId="0">
      <pane xSplit="5" ySplit="5" topLeftCell="F18" activePane="bottomRight" state="frozen"/>
      <selection pane="topRight"/>
      <selection pane="bottomLeft"/>
      <selection pane="bottomRight" sqref="A1:O31"/>
    </sheetView>
  </sheetViews>
  <sheetFormatPr defaultRowHeight="15" x14ac:dyDescent="0.25"/>
  <cols>
    <col min="1" max="1" width="10" style="29" customWidth="1"/>
    <col min="2" max="2" width="8" customWidth="1"/>
    <col min="3" max="3" width="24" customWidth="1"/>
    <col min="4" max="4" width="40" customWidth="1"/>
    <col min="5" max="5" width="9" style="29" customWidth="1"/>
    <col min="6" max="6" width="12" customWidth="1"/>
    <col min="7" max="7" width="12" style="29" customWidth="1"/>
    <col min="8" max="8" width="12" customWidth="1"/>
    <col min="9" max="9" width="12" style="29" customWidth="1"/>
    <col min="10" max="10" width="12" customWidth="1"/>
    <col min="11" max="11" width="12" style="29" customWidth="1"/>
    <col min="12" max="12" width="12" customWidth="1"/>
    <col min="13" max="13" width="12" style="29" customWidth="1"/>
    <col min="14" max="14" width="12" customWidth="1"/>
    <col min="15" max="15" width="12" style="29" customWidth="1"/>
  </cols>
  <sheetData>
    <row r="1" spans="1:15" ht="27.95" customHeight="1" x14ac:dyDescent="0.25">
      <c r="A1" s="48" t="s">
        <v>101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7.95" customHeight="1" x14ac:dyDescent="0.25">
      <c r="A2" s="50" t="s">
        <v>102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7.95" customHeight="1" thickBo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27.95" customHeight="1" x14ac:dyDescent="0.25">
      <c r="A4" s="27"/>
      <c r="B4" s="1"/>
      <c r="C4" s="1"/>
      <c r="D4" s="1"/>
      <c r="E4" s="27"/>
      <c r="F4" s="60" t="s">
        <v>8</v>
      </c>
      <c r="G4" s="59"/>
      <c r="H4" s="60" t="s">
        <v>11</v>
      </c>
      <c r="I4" s="59"/>
      <c r="J4" s="60" t="s">
        <v>14</v>
      </c>
      <c r="K4" s="59"/>
      <c r="L4" s="60" t="s">
        <v>17</v>
      </c>
      <c r="M4" s="59"/>
      <c r="N4" s="60" t="s">
        <v>20</v>
      </c>
      <c r="O4" s="59"/>
    </row>
    <row r="5" spans="1:15" ht="27.95" customHeight="1" x14ac:dyDescent="0.25">
      <c r="A5" s="3" t="s">
        <v>3</v>
      </c>
      <c r="B5" s="3" t="s">
        <v>103</v>
      </c>
      <c r="C5" s="3" t="s">
        <v>55</v>
      </c>
      <c r="D5" s="3" t="s">
        <v>56</v>
      </c>
      <c r="E5" s="22" t="s">
        <v>57</v>
      </c>
      <c r="F5" s="23" t="s">
        <v>46</v>
      </c>
      <c r="G5" s="24" t="s">
        <v>6</v>
      </c>
      <c r="H5" s="23" t="s">
        <v>46</v>
      </c>
      <c r="I5" s="24" t="s">
        <v>6</v>
      </c>
      <c r="J5" s="23" t="s">
        <v>46</v>
      </c>
      <c r="K5" s="24" t="s">
        <v>6</v>
      </c>
      <c r="L5" s="23" t="s">
        <v>46</v>
      </c>
      <c r="M5" s="24" t="s">
        <v>6</v>
      </c>
      <c r="N5" s="23" t="s">
        <v>46</v>
      </c>
      <c r="O5" s="24" t="s">
        <v>6</v>
      </c>
    </row>
    <row r="6" spans="1:15" ht="27.95" customHeight="1" x14ac:dyDescent="0.25">
      <c r="A6" s="33" t="s">
        <v>60</v>
      </c>
      <c r="B6" s="5" t="s">
        <v>104</v>
      </c>
      <c r="C6" s="5" t="s">
        <v>61</v>
      </c>
      <c r="D6" s="5" t="s">
        <v>62</v>
      </c>
      <c r="E6" s="28">
        <v>8</v>
      </c>
      <c r="F6" s="25">
        <f>IF(8=0,0,IF(Tabellari_Input!I6="","",ROUND(Tabellari_Input!I6/8,3)))</f>
        <v>1</v>
      </c>
      <c r="G6" s="30">
        <f>Tabellari_Input!I6</f>
        <v>8</v>
      </c>
      <c r="H6" s="25">
        <f>IF(8=0,0,IF(Tabellari_Input!M6="","",ROUND(Tabellari_Input!M6/8,3)))</f>
        <v>1</v>
      </c>
      <c r="I6" s="30">
        <f>Tabellari_Input!M6</f>
        <v>8</v>
      </c>
      <c r="J6" s="25">
        <f>IF(8=0,0,IF(Tabellari_Input!Q6="","",ROUND(Tabellari_Input!Q6/8,3)))</f>
        <v>1</v>
      </c>
      <c r="K6" s="30">
        <f>Tabellari_Input!Q6</f>
        <v>8</v>
      </c>
      <c r="L6" s="25">
        <f>IF(8=0,0,IF(Tabellari_Input!U6="","",ROUND(Tabellari_Input!U6/8,3)))</f>
        <v>1</v>
      </c>
      <c r="M6" s="30">
        <f>Tabellari_Input!U6</f>
        <v>8</v>
      </c>
      <c r="N6" s="25">
        <f>IF(8=0,0,IF(Tabellari_Input!Y6="","",ROUND(Tabellari_Input!Y6/8,3)))</f>
        <v>1</v>
      </c>
      <c r="O6" s="30">
        <f>Tabellari_Input!Y6</f>
        <v>8</v>
      </c>
    </row>
    <row r="7" spans="1:15" ht="27.95" customHeight="1" x14ac:dyDescent="0.25">
      <c r="A7" s="33" t="s">
        <v>64</v>
      </c>
      <c r="B7" s="5" t="s">
        <v>104</v>
      </c>
      <c r="C7" s="5" t="s">
        <v>61</v>
      </c>
      <c r="D7" s="5" t="s">
        <v>65</v>
      </c>
      <c r="E7" s="28">
        <v>6</v>
      </c>
      <c r="F7" s="25">
        <f>IF(6=0,0,IF(Tabellari_Input!I7="","",ROUND(Tabellari_Input!I7/6,3)))</f>
        <v>0.66700000000000004</v>
      </c>
      <c r="G7" s="30">
        <f>Tabellari_Input!I7</f>
        <v>4</v>
      </c>
      <c r="H7" s="25">
        <f>IF(6=0,0,IF(Tabellari_Input!M7="","",ROUND(Tabellari_Input!M7/6,3)))</f>
        <v>0.66700000000000004</v>
      </c>
      <c r="I7" s="30">
        <f>Tabellari_Input!M7</f>
        <v>4</v>
      </c>
      <c r="J7" s="25">
        <f>IF(6=0,0,IF(Tabellari_Input!Q7="","",ROUND(Tabellari_Input!Q7/6,3)))</f>
        <v>0.33300000000000002</v>
      </c>
      <c r="K7" s="30">
        <f>Tabellari_Input!Q7</f>
        <v>2</v>
      </c>
      <c r="L7" s="25">
        <f>IF(6=0,0,IF(Tabellari_Input!U7="","",ROUND(Tabellari_Input!U7/6,3)))</f>
        <v>0.66700000000000004</v>
      </c>
      <c r="M7" s="30">
        <f>Tabellari_Input!U7</f>
        <v>4</v>
      </c>
      <c r="N7" s="25">
        <f>IF(6=0,0,IF(Tabellari_Input!Y7="","",ROUND(Tabellari_Input!Y7/6,3)))</f>
        <v>0.66700000000000004</v>
      </c>
      <c r="O7" s="30">
        <f>Tabellari_Input!Y7</f>
        <v>4</v>
      </c>
    </row>
    <row r="8" spans="1:15" ht="27.95" customHeight="1" x14ac:dyDescent="0.25">
      <c r="A8" s="33" t="s">
        <v>67</v>
      </c>
      <c r="B8" s="5" t="s">
        <v>104</v>
      </c>
      <c r="C8" s="5" t="s">
        <v>61</v>
      </c>
      <c r="D8" s="5" t="s">
        <v>68</v>
      </c>
      <c r="E8" s="28">
        <v>3</v>
      </c>
      <c r="F8" s="25">
        <f>IF(3=0,0,IF(Tabellari_Input!I8="","",ROUND(Tabellari_Input!I8/3,3)))</f>
        <v>0.33300000000000002</v>
      </c>
      <c r="G8" s="30">
        <f>Tabellari_Input!I8</f>
        <v>1</v>
      </c>
      <c r="H8" s="25">
        <f>IF(3=0,0,IF(Tabellari_Input!M8="","",ROUND(Tabellari_Input!M8/3,3)))</f>
        <v>0.33300000000000002</v>
      </c>
      <c r="I8" s="30">
        <f>Tabellari_Input!M8</f>
        <v>1</v>
      </c>
      <c r="J8" s="25">
        <f>IF(3=0,0,IF(Tabellari_Input!Q8="","",ROUND(Tabellari_Input!Q8/3,3)))</f>
        <v>0.33300000000000002</v>
      </c>
      <c r="K8" s="30">
        <f>Tabellari_Input!Q8</f>
        <v>1</v>
      </c>
      <c r="L8" s="25">
        <f>IF(3=0,0,IF(Tabellari_Input!U8="","",ROUND(Tabellari_Input!U8/3,3)))</f>
        <v>0.33300000000000002</v>
      </c>
      <c r="M8" s="30">
        <f>Tabellari_Input!U8</f>
        <v>1</v>
      </c>
      <c r="N8" s="25">
        <f>IF(3=0,0,IF(Tabellari_Input!Y8="","",ROUND(Tabellari_Input!Y8/3,3)))</f>
        <v>0.33300000000000002</v>
      </c>
      <c r="O8" s="30">
        <f>Tabellari_Input!Y8</f>
        <v>1</v>
      </c>
    </row>
    <row r="9" spans="1:15" ht="27.95" customHeight="1" x14ac:dyDescent="0.25">
      <c r="A9" s="33" t="s">
        <v>105</v>
      </c>
      <c r="B9" s="5" t="s">
        <v>106</v>
      </c>
      <c r="C9" s="5" t="s">
        <v>61</v>
      </c>
      <c r="D9" s="5" t="s">
        <v>107</v>
      </c>
      <c r="E9" s="28">
        <v>3</v>
      </c>
      <c r="F9" s="25">
        <f>'1_4_Organizzazione didat'!I57</f>
        <v>0.5</v>
      </c>
      <c r="G9" s="30">
        <f>'1_4_Organizzazione didat'!J57</f>
        <v>1.5</v>
      </c>
      <c r="H9" s="25">
        <f>'1_4_Organizzazione didat'!I58</f>
        <v>0.54200000000000004</v>
      </c>
      <c r="I9" s="30">
        <f>'1_4_Organizzazione didat'!J58</f>
        <v>1.6259999999999999</v>
      </c>
      <c r="J9" s="25">
        <f>'1_4_Organizzazione didat'!I59</f>
        <v>0</v>
      </c>
      <c r="K9" s="30">
        <f>'1_4_Organizzazione didat'!J59</f>
        <v>0</v>
      </c>
      <c r="L9" s="25">
        <f>'1_4_Organizzazione didat'!I60</f>
        <v>0.54200000000000004</v>
      </c>
      <c r="M9" s="30">
        <f>'1_4_Organizzazione didat'!J60</f>
        <v>1.6259999999999999</v>
      </c>
      <c r="N9" s="25">
        <f>'1_4_Organizzazione didat'!I61</f>
        <v>1</v>
      </c>
      <c r="O9" s="30">
        <f>'1_4_Organizzazione didat'!J61</f>
        <v>3</v>
      </c>
    </row>
    <row r="10" spans="1:15" ht="27.95" customHeight="1" x14ac:dyDescent="0.25">
      <c r="A10" s="33" t="s">
        <v>70</v>
      </c>
      <c r="B10" s="5" t="s">
        <v>104</v>
      </c>
      <c r="C10" s="5" t="s">
        <v>71</v>
      </c>
      <c r="D10" s="5" t="s">
        <v>72</v>
      </c>
      <c r="E10" s="28">
        <v>5</v>
      </c>
      <c r="F10" s="25">
        <f>IF(5=0,0,IF(Tabellari_Input!I9="","",ROUND(Tabellari_Input!I9/5,3)))</f>
        <v>1</v>
      </c>
      <c r="G10" s="30">
        <f>Tabellari_Input!I9</f>
        <v>5</v>
      </c>
      <c r="H10" s="25">
        <f>IF(5=0,0,IF(Tabellari_Input!M9="","",ROUND(Tabellari_Input!M9/5,3)))</f>
        <v>1</v>
      </c>
      <c r="I10" s="30">
        <f>Tabellari_Input!M9</f>
        <v>5</v>
      </c>
      <c r="J10" s="25">
        <f>IF(5=0,0,IF(Tabellari_Input!Q9="","",ROUND(Tabellari_Input!Q9/5,3)))</f>
        <v>0.2</v>
      </c>
      <c r="K10" s="30">
        <f>Tabellari_Input!Q9</f>
        <v>1</v>
      </c>
      <c r="L10" s="25">
        <f>IF(5=0,0,IF(Tabellari_Input!U9="","",ROUND(Tabellari_Input!U9/5,3)))</f>
        <v>0.6</v>
      </c>
      <c r="M10" s="30">
        <f>Tabellari_Input!U9</f>
        <v>3</v>
      </c>
      <c r="N10" s="25">
        <f>IF(5=0,0,IF(Tabellari_Input!Y9="","",ROUND(Tabellari_Input!Y9/5,3)))</f>
        <v>1</v>
      </c>
      <c r="O10" s="30">
        <f>Tabellari_Input!Y9</f>
        <v>5</v>
      </c>
    </row>
    <row r="11" spans="1:15" ht="27.95" customHeight="1" x14ac:dyDescent="0.25">
      <c r="A11" s="33" t="s">
        <v>74</v>
      </c>
      <c r="B11" s="5" t="s">
        <v>104</v>
      </c>
      <c r="C11" s="5" t="s">
        <v>71</v>
      </c>
      <c r="D11" s="5" t="s">
        <v>75</v>
      </c>
      <c r="E11" s="28">
        <v>3</v>
      </c>
      <c r="F11" s="25">
        <f>IF(3=0,0,IF(Tabellari_Input!I10="","",ROUND(Tabellari_Input!I10/3,3)))</f>
        <v>1</v>
      </c>
      <c r="G11" s="30">
        <f>Tabellari_Input!I10</f>
        <v>3</v>
      </c>
      <c r="H11" s="25">
        <f>IF(3=0,0,IF(Tabellari_Input!M10="","",ROUND(Tabellari_Input!M10/3,3)))</f>
        <v>1</v>
      </c>
      <c r="I11" s="30">
        <f>Tabellari_Input!M10</f>
        <v>3</v>
      </c>
      <c r="J11" s="25">
        <f>IF(3=0,0,IF(Tabellari_Input!Q10="","",ROUND(Tabellari_Input!Q10/3,3)))</f>
        <v>0.33300000000000002</v>
      </c>
      <c r="K11" s="30">
        <f>Tabellari_Input!Q10</f>
        <v>1</v>
      </c>
      <c r="L11" s="25">
        <f>IF(3=0,0,IF(Tabellari_Input!U10="","",ROUND(Tabellari_Input!U10/3,3)))</f>
        <v>0.33300000000000002</v>
      </c>
      <c r="M11" s="30">
        <f>Tabellari_Input!U10</f>
        <v>1</v>
      </c>
      <c r="N11" s="25">
        <f>IF(3=0,0,IF(Tabellari_Input!Y10="","",ROUND(Tabellari_Input!Y10/3,3)))</f>
        <v>0.66700000000000004</v>
      </c>
      <c r="O11" s="30">
        <f>Tabellari_Input!Y10</f>
        <v>2</v>
      </c>
    </row>
    <row r="12" spans="1:15" ht="27.95" customHeight="1" x14ac:dyDescent="0.25">
      <c r="A12" s="33" t="s">
        <v>77</v>
      </c>
      <c r="B12" s="5" t="s">
        <v>104</v>
      </c>
      <c r="C12" s="5" t="s">
        <v>71</v>
      </c>
      <c r="D12" s="5" t="s">
        <v>78</v>
      </c>
      <c r="E12" s="28">
        <v>5</v>
      </c>
      <c r="F12" s="25">
        <f>IF(5=0,0,IF(Tabellari_Input!I11="","",ROUND(Tabellari_Input!I11/5,3)))</f>
        <v>0.6</v>
      </c>
      <c r="G12" s="30">
        <f>Tabellari_Input!I11</f>
        <v>3</v>
      </c>
      <c r="H12" s="25">
        <f>IF(5=0,0,IF(Tabellari_Input!M11="","",ROUND(Tabellari_Input!M11/5,3)))</f>
        <v>0.6</v>
      </c>
      <c r="I12" s="30">
        <f>Tabellari_Input!M11</f>
        <v>3</v>
      </c>
      <c r="J12" s="25">
        <f>IF(5=0,0,IF(Tabellari_Input!Q11="","",ROUND(Tabellari_Input!Q11/5,3)))</f>
        <v>0.2</v>
      </c>
      <c r="K12" s="30">
        <f>Tabellari_Input!Q11</f>
        <v>1</v>
      </c>
      <c r="L12" s="25">
        <f>IF(5=0,0,IF(Tabellari_Input!U11="","",ROUND(Tabellari_Input!U11/5,3)))</f>
        <v>0.6</v>
      </c>
      <c r="M12" s="30">
        <f>Tabellari_Input!U11</f>
        <v>3</v>
      </c>
      <c r="N12" s="25">
        <f>IF(5=0,0,IF(Tabellari_Input!Y11="","",ROUND(Tabellari_Input!Y11/5,3)))</f>
        <v>1</v>
      </c>
      <c r="O12" s="30">
        <f>Tabellari_Input!Y11</f>
        <v>5</v>
      </c>
    </row>
    <row r="13" spans="1:15" ht="27.95" customHeight="1" x14ac:dyDescent="0.25">
      <c r="A13" s="33" t="s">
        <v>108</v>
      </c>
      <c r="B13" s="5" t="s">
        <v>106</v>
      </c>
      <c r="C13" s="5" t="s">
        <v>71</v>
      </c>
      <c r="D13" s="5" t="s">
        <v>109</v>
      </c>
      <c r="E13" s="28">
        <v>7</v>
      </c>
      <c r="F13" s="25">
        <f>'2_4_Qualità programma'!I57</f>
        <v>0.78600000000000003</v>
      </c>
      <c r="G13" s="30">
        <f>'2_4_Qualità programma'!J57</f>
        <v>5.5019999999999998</v>
      </c>
      <c r="H13" s="25">
        <f>'2_4_Qualità programma'!I58</f>
        <v>1</v>
      </c>
      <c r="I13" s="30">
        <f>'2_4_Qualità programma'!J58</f>
        <v>7</v>
      </c>
      <c r="J13" s="25">
        <f>'2_4_Qualità programma'!I59</f>
        <v>0</v>
      </c>
      <c r="K13" s="30">
        <f>'2_4_Qualità programma'!J59</f>
        <v>0</v>
      </c>
      <c r="L13" s="25">
        <f>'2_4_Qualità programma'!I60</f>
        <v>0.35699999999999998</v>
      </c>
      <c r="M13" s="30">
        <f>'2_4_Qualità programma'!J60</f>
        <v>2.4990000000000001</v>
      </c>
      <c r="N13" s="25">
        <f>'2_4_Qualità programma'!I61</f>
        <v>0.78600000000000003</v>
      </c>
      <c r="O13" s="30">
        <f>'2_4_Qualità programma'!J61</f>
        <v>5.5019999999999998</v>
      </c>
    </row>
    <row r="14" spans="1:15" ht="27.95" customHeight="1" x14ac:dyDescent="0.25">
      <c r="A14" s="33" t="s">
        <v>80</v>
      </c>
      <c r="B14" s="5" t="s">
        <v>104</v>
      </c>
      <c r="C14" s="5" t="s">
        <v>81</v>
      </c>
      <c r="D14" s="5" t="s">
        <v>82</v>
      </c>
      <c r="E14" s="28">
        <v>6</v>
      </c>
      <c r="F14" s="25">
        <f>IF(6=0,0,IF(Tabellari_Input!I12="","",ROUND(Tabellari_Input!I12/6,3)))</f>
        <v>0.66700000000000004</v>
      </c>
      <c r="G14" s="30">
        <f>Tabellari_Input!I12</f>
        <v>4</v>
      </c>
      <c r="H14" s="25">
        <f>IF(6=0,0,IF(Tabellari_Input!M12="","",ROUND(Tabellari_Input!M12/6,3)))</f>
        <v>0.33300000000000002</v>
      </c>
      <c r="I14" s="30">
        <f>Tabellari_Input!M12</f>
        <v>2</v>
      </c>
      <c r="J14" s="25">
        <f>IF(6=0,0,IF(Tabellari_Input!Q12="","",ROUND(Tabellari_Input!Q12/6,3)))</f>
        <v>0.66700000000000004</v>
      </c>
      <c r="K14" s="30">
        <f>Tabellari_Input!Q12</f>
        <v>4</v>
      </c>
      <c r="L14" s="25">
        <f>IF(6=0,0,IF(Tabellari_Input!U12="","",ROUND(Tabellari_Input!U12/6,3)))</f>
        <v>0.66700000000000004</v>
      </c>
      <c r="M14" s="30">
        <f>Tabellari_Input!U12</f>
        <v>4</v>
      </c>
      <c r="N14" s="25">
        <f>IF(6=0,0,IF(Tabellari_Input!Y12="","",ROUND(Tabellari_Input!Y12/6,3)))</f>
        <v>0.66700000000000004</v>
      </c>
      <c r="O14" s="30">
        <f>Tabellari_Input!Y12</f>
        <v>4</v>
      </c>
    </row>
    <row r="15" spans="1:15" ht="27.95" customHeight="1" x14ac:dyDescent="0.25">
      <c r="A15" s="33" t="s">
        <v>84</v>
      </c>
      <c r="B15" s="5" t="s">
        <v>104</v>
      </c>
      <c r="C15" s="5" t="s">
        <v>81</v>
      </c>
      <c r="D15" s="5" t="s">
        <v>85</v>
      </c>
      <c r="E15" s="28">
        <v>4</v>
      </c>
      <c r="F15" s="25">
        <f>IF(4=0,0,IF(Tabellari_Input!I13="","",ROUND(Tabellari_Input!I13/4,3)))</f>
        <v>1</v>
      </c>
      <c r="G15" s="30">
        <f>Tabellari_Input!I13</f>
        <v>4</v>
      </c>
      <c r="H15" s="25">
        <f>IF(4=0,0,IF(Tabellari_Input!M13="","",ROUND(Tabellari_Input!M13/4,3)))</f>
        <v>1</v>
      </c>
      <c r="I15" s="30">
        <f>Tabellari_Input!M13</f>
        <v>4</v>
      </c>
      <c r="J15" s="25">
        <f>IF(4=0,0,IF(Tabellari_Input!Q13="","",ROUND(Tabellari_Input!Q13/4,3)))</f>
        <v>0.5</v>
      </c>
      <c r="K15" s="30">
        <f>Tabellari_Input!Q13</f>
        <v>2</v>
      </c>
      <c r="L15" s="25">
        <f>IF(4=0,0,IF(Tabellari_Input!U13="","",ROUND(Tabellari_Input!U13/4,3)))</f>
        <v>1</v>
      </c>
      <c r="M15" s="30">
        <f>Tabellari_Input!U13</f>
        <v>4</v>
      </c>
      <c r="N15" s="25">
        <f>IF(4=0,0,IF(Tabellari_Input!Y13="","",ROUND(Tabellari_Input!Y13/4,3)))</f>
        <v>1</v>
      </c>
      <c r="O15" s="30">
        <f>Tabellari_Input!Y13</f>
        <v>4</v>
      </c>
    </row>
    <row r="16" spans="1:15" ht="27.95" customHeight="1" x14ac:dyDescent="0.25">
      <c r="A16" s="33" t="s">
        <v>87</v>
      </c>
      <c r="B16" s="5" t="s">
        <v>104</v>
      </c>
      <c r="C16" s="5" t="s">
        <v>81</v>
      </c>
      <c r="D16" s="5" t="s">
        <v>88</v>
      </c>
      <c r="E16" s="28">
        <v>3</v>
      </c>
      <c r="F16" s="25">
        <f>IF(3=0,0,IF(Tabellari_Input!I14="","",ROUND(Tabellari_Input!I14/3,3)))</f>
        <v>0.33300000000000002</v>
      </c>
      <c r="G16" s="30">
        <f>Tabellari_Input!I14</f>
        <v>1</v>
      </c>
      <c r="H16" s="25">
        <f>IF(3=0,0,IF(Tabellari_Input!M14="","",ROUND(Tabellari_Input!M14/3,3)))</f>
        <v>0.33300000000000002</v>
      </c>
      <c r="I16" s="30">
        <f>Tabellari_Input!M14</f>
        <v>1</v>
      </c>
      <c r="J16" s="25">
        <f>IF(3=0,0,IF(Tabellari_Input!Q14="","",ROUND(Tabellari_Input!Q14/3,3)))</f>
        <v>1</v>
      </c>
      <c r="K16" s="30">
        <f>Tabellari_Input!Q14</f>
        <v>3</v>
      </c>
      <c r="L16" s="25">
        <f>IF(3=0,0,IF(Tabellari_Input!U14="","",ROUND(Tabellari_Input!U14/3,3)))</f>
        <v>0.33300000000000002</v>
      </c>
      <c r="M16" s="30">
        <f>Tabellari_Input!U14</f>
        <v>1</v>
      </c>
      <c r="N16" s="25">
        <f>IF(3=0,0,IF(Tabellari_Input!Y14="","",ROUND(Tabellari_Input!Y14/3,3)))</f>
        <v>1</v>
      </c>
      <c r="O16" s="30">
        <f>Tabellari_Input!Y14</f>
        <v>3</v>
      </c>
    </row>
    <row r="17" spans="1:15" ht="27.95" customHeight="1" x14ac:dyDescent="0.25">
      <c r="A17" s="33" t="s">
        <v>90</v>
      </c>
      <c r="B17" s="5" t="s">
        <v>104</v>
      </c>
      <c r="C17" s="5" t="s">
        <v>81</v>
      </c>
      <c r="D17" s="5" t="s">
        <v>91</v>
      </c>
      <c r="E17" s="28">
        <v>2</v>
      </c>
      <c r="F17" s="25">
        <f>IF(2=0,0,IF(Tabellari_Input!I15="","",ROUND(Tabellari_Input!I15/2,3)))</f>
        <v>0.5</v>
      </c>
      <c r="G17" s="30">
        <f>Tabellari_Input!I15</f>
        <v>1</v>
      </c>
      <c r="H17" s="25">
        <f>IF(2=0,0,IF(Tabellari_Input!M15="","",ROUND(Tabellari_Input!M15/2,3)))</f>
        <v>1</v>
      </c>
      <c r="I17" s="30">
        <f>Tabellari_Input!M15</f>
        <v>2</v>
      </c>
      <c r="J17" s="25">
        <f>IF(2=0,0,IF(Tabellari_Input!Q15="","",ROUND(Tabellari_Input!Q15/2,3)))</f>
        <v>0.5</v>
      </c>
      <c r="K17" s="30">
        <f>Tabellari_Input!Q15</f>
        <v>1</v>
      </c>
      <c r="L17" s="25">
        <f>IF(2=0,0,IF(Tabellari_Input!U15="","",ROUND(Tabellari_Input!U15/2,3)))</f>
        <v>0.5</v>
      </c>
      <c r="M17" s="30">
        <f>Tabellari_Input!U15</f>
        <v>1</v>
      </c>
      <c r="N17" s="25">
        <f>IF(2=0,0,IF(Tabellari_Input!Y15="","",ROUND(Tabellari_Input!Y15/2,3)))</f>
        <v>0.5</v>
      </c>
      <c r="O17" s="30">
        <f>Tabellari_Input!Y15</f>
        <v>1</v>
      </c>
    </row>
    <row r="18" spans="1:15" ht="27.95" customHeight="1" x14ac:dyDescent="0.25">
      <c r="A18" s="33" t="s">
        <v>93</v>
      </c>
      <c r="B18" s="5" t="s">
        <v>104</v>
      </c>
      <c r="C18" s="5" t="s">
        <v>94</v>
      </c>
      <c r="D18" s="5" t="s">
        <v>95</v>
      </c>
      <c r="E18" s="28">
        <v>6</v>
      </c>
      <c r="F18" s="25">
        <f>IF(6=0,0,IF(Tabellari_Input!I16="","",ROUND(Tabellari_Input!I16/6,3)))</f>
        <v>1</v>
      </c>
      <c r="G18" s="30">
        <f>Tabellari_Input!I16</f>
        <v>6</v>
      </c>
      <c r="H18" s="25">
        <f>IF(6=0,0,IF(Tabellari_Input!M16="","",ROUND(Tabellari_Input!M16/6,3)))</f>
        <v>1</v>
      </c>
      <c r="I18" s="30">
        <f>Tabellari_Input!M16</f>
        <v>6</v>
      </c>
      <c r="J18" s="25">
        <f>IF(6=0,0,IF(Tabellari_Input!Q16="","",ROUND(Tabellari_Input!Q16/6,3)))</f>
        <v>1</v>
      </c>
      <c r="K18" s="30">
        <f>Tabellari_Input!Q16</f>
        <v>6</v>
      </c>
      <c r="L18" s="25">
        <f>IF(6=0,0,IF(Tabellari_Input!U16="","",ROUND(Tabellari_Input!U16/6,3)))</f>
        <v>1</v>
      </c>
      <c r="M18" s="30">
        <f>Tabellari_Input!U16</f>
        <v>6</v>
      </c>
      <c r="N18" s="25">
        <f>IF(6=0,0,IF(Tabellari_Input!Y16="","",ROUND(Tabellari_Input!Y16/6,3)))</f>
        <v>1</v>
      </c>
      <c r="O18" s="30">
        <f>Tabellari_Input!Y16</f>
        <v>6</v>
      </c>
    </row>
    <row r="19" spans="1:15" ht="27.95" customHeight="1" x14ac:dyDescent="0.25">
      <c r="A19" s="33" t="s">
        <v>110</v>
      </c>
      <c r="B19" s="5" t="s">
        <v>106</v>
      </c>
      <c r="C19" s="5" t="s">
        <v>94</v>
      </c>
      <c r="D19" s="5" t="s">
        <v>111</v>
      </c>
      <c r="E19" s="28">
        <v>4</v>
      </c>
      <c r="F19" s="25">
        <f>'4_2_Coperture aggiuntive'!I57</f>
        <v>1</v>
      </c>
      <c r="G19" s="30">
        <f>'4_2_Coperture aggiuntive'!J57</f>
        <v>4</v>
      </c>
      <c r="H19" s="25">
        <f>'4_2_Coperture aggiuntive'!I58</f>
        <v>0.29399999999999998</v>
      </c>
      <c r="I19" s="30">
        <f>'4_2_Coperture aggiuntive'!J58</f>
        <v>1.1759999999999999</v>
      </c>
      <c r="J19" s="25">
        <f>'4_2_Coperture aggiuntive'!I59</f>
        <v>0.84299999999999997</v>
      </c>
      <c r="K19" s="30">
        <f>'4_2_Coperture aggiuntive'!J59</f>
        <v>3.3719999999999999</v>
      </c>
      <c r="L19" s="25">
        <f>'4_2_Coperture aggiuntive'!I60</f>
        <v>0</v>
      </c>
      <c r="M19" s="30">
        <f>'4_2_Coperture aggiuntive'!J60</f>
        <v>0</v>
      </c>
      <c r="N19" s="25">
        <f>'4_2_Coperture aggiuntive'!I61</f>
        <v>0.627</v>
      </c>
      <c r="O19" s="30">
        <f>'4_2_Coperture aggiuntive'!J61</f>
        <v>2.508</v>
      </c>
    </row>
    <row r="20" spans="1:15" ht="27.95" customHeight="1" x14ac:dyDescent="0.25">
      <c r="A20" s="33" t="s">
        <v>97</v>
      </c>
      <c r="B20" s="5" t="s">
        <v>104</v>
      </c>
      <c r="C20" s="5" t="s">
        <v>94</v>
      </c>
      <c r="D20" s="5" t="s">
        <v>98</v>
      </c>
      <c r="E20" s="28">
        <v>3</v>
      </c>
      <c r="F20" s="25">
        <f>IF(3=0,0,IF(Tabellari_Input!I17="","",ROUND(Tabellari_Input!I17/3,3)))</f>
        <v>1</v>
      </c>
      <c r="G20" s="30">
        <f>Tabellari_Input!I17</f>
        <v>3</v>
      </c>
      <c r="H20" s="25">
        <f>IF(3=0,0,IF(Tabellari_Input!M17="","",ROUND(Tabellari_Input!M17/3,3)))</f>
        <v>0.33300000000000002</v>
      </c>
      <c r="I20" s="30">
        <f>Tabellari_Input!M17</f>
        <v>1</v>
      </c>
      <c r="J20" s="25">
        <f>IF(3=0,0,IF(Tabellari_Input!Q17="","",ROUND(Tabellari_Input!Q17/3,3)))</f>
        <v>1</v>
      </c>
      <c r="K20" s="30">
        <f>Tabellari_Input!Q17</f>
        <v>3</v>
      </c>
      <c r="L20" s="25">
        <f>IF(3=0,0,IF(Tabellari_Input!U17="","",ROUND(Tabellari_Input!U17/3,3)))</f>
        <v>1</v>
      </c>
      <c r="M20" s="30">
        <f>Tabellari_Input!U17</f>
        <v>3</v>
      </c>
      <c r="N20" s="25">
        <f>IF(3=0,0,IF(Tabellari_Input!Y17="","",ROUND(Tabellari_Input!Y17/3,3)))</f>
        <v>1</v>
      </c>
      <c r="O20" s="30">
        <f>Tabellari_Input!Y17</f>
        <v>3</v>
      </c>
    </row>
    <row r="21" spans="1:15" ht="27.95" customHeight="1" thickBot="1" x14ac:dyDescent="0.3">
      <c r="A21" s="33" t="s">
        <v>112</v>
      </c>
      <c r="B21" s="5" t="s">
        <v>106</v>
      </c>
      <c r="C21" s="5" t="s">
        <v>94</v>
      </c>
      <c r="D21" s="5" t="s">
        <v>113</v>
      </c>
      <c r="E21" s="28">
        <v>2</v>
      </c>
      <c r="F21" s="26">
        <f>'4_4_Piano gestione emerg'!I57</f>
        <v>0.82899999999999996</v>
      </c>
      <c r="G21" s="31">
        <f>'4_4_Piano gestione emerg'!J57</f>
        <v>1.6579999999999999</v>
      </c>
      <c r="H21" s="26">
        <f>'4_4_Piano gestione emerg'!I58</f>
        <v>0</v>
      </c>
      <c r="I21" s="31">
        <f>'4_4_Piano gestione emerg'!J58</f>
        <v>0</v>
      </c>
      <c r="J21" s="26">
        <f>'4_4_Piano gestione emerg'!I59</f>
        <v>0.41499999999999998</v>
      </c>
      <c r="K21" s="31">
        <f>'4_4_Piano gestione emerg'!J59</f>
        <v>0.83</v>
      </c>
      <c r="L21" s="26">
        <f>'4_4_Piano gestione emerg'!I60</f>
        <v>0.63400000000000001</v>
      </c>
      <c r="M21" s="31">
        <f>'4_4_Piano gestione emerg'!J60</f>
        <v>1.268</v>
      </c>
      <c r="N21" s="26">
        <f>'4_4_Piano gestione emerg'!I61</f>
        <v>1</v>
      </c>
      <c r="O21" s="31">
        <f>'4_4_Piano gestione emerg'!J61</f>
        <v>2</v>
      </c>
    </row>
    <row r="22" spans="1:15" ht="27.95" customHeight="1" thickBot="1" x14ac:dyDescent="0.3">
      <c r="A22" s="48" t="s">
        <v>114</v>
      </c>
      <c r="B22" s="49"/>
      <c r="C22" s="49"/>
      <c r="D22" s="49"/>
      <c r="E22" s="49"/>
      <c r="F22" s="1"/>
      <c r="G22" s="32">
        <f>ROUND(SUM(G6:G21),3)</f>
        <v>55.66</v>
      </c>
      <c r="H22" s="1"/>
      <c r="I22" s="32">
        <f>ROUND(SUM(I6:I21),3)</f>
        <v>49.802</v>
      </c>
      <c r="J22" s="1"/>
      <c r="K22" s="32">
        <f>ROUND(SUM(K6:K21),3)</f>
        <v>37.201999999999998</v>
      </c>
      <c r="L22" s="1"/>
      <c r="M22" s="32">
        <f>ROUND(SUM(M6:M21),3)</f>
        <v>44.393000000000001</v>
      </c>
      <c r="N22" s="1"/>
      <c r="O22" s="32">
        <f>ROUND(SUM(O6:O21),3)</f>
        <v>59.01</v>
      </c>
    </row>
    <row r="23" spans="1:15" x14ac:dyDescent="0.25">
      <c r="A23" s="27"/>
      <c r="B23" s="1"/>
      <c r="C23" s="1"/>
      <c r="D23" s="1"/>
      <c r="E23" s="27"/>
      <c r="F23" s="1"/>
      <c r="G23" s="27"/>
      <c r="H23" s="1"/>
      <c r="I23" s="27"/>
      <c r="J23" s="1"/>
      <c r="K23" s="27"/>
      <c r="L23" s="1"/>
      <c r="M23" s="27"/>
      <c r="N23" s="1"/>
      <c r="O23" s="27"/>
    </row>
    <row r="24" spans="1:15" x14ac:dyDescent="0.25">
      <c r="A24" s="54" t="s">
        <v>115</v>
      </c>
      <c r="B24" s="49"/>
      <c r="C24" s="49"/>
      <c r="D24" s="49"/>
      <c r="E24" s="49"/>
      <c r="F24" s="1"/>
      <c r="G24" s="27"/>
      <c r="H24" s="1"/>
      <c r="I24" s="27"/>
      <c r="J24" s="1"/>
      <c r="K24" s="27"/>
      <c r="L24" s="1"/>
      <c r="M24" s="27"/>
      <c r="N24" s="1"/>
      <c r="O24" s="27"/>
    </row>
    <row r="25" spans="1:15" ht="45" x14ac:dyDescent="0.25">
      <c r="A25" s="3" t="s">
        <v>41</v>
      </c>
      <c r="B25" s="3" t="s">
        <v>116</v>
      </c>
      <c r="C25" s="1"/>
      <c r="D25" s="1"/>
      <c r="E25" s="27"/>
      <c r="F25" s="1"/>
      <c r="G25" s="27"/>
      <c r="H25" s="1"/>
      <c r="I25" s="27"/>
      <c r="J25" s="1"/>
      <c r="K25" s="27"/>
      <c r="L25" s="1"/>
      <c r="M25" s="27"/>
      <c r="N25" s="1"/>
      <c r="O25" s="27"/>
    </row>
    <row r="26" spans="1:15" ht="45" x14ac:dyDescent="0.25">
      <c r="A26" s="33" t="s">
        <v>8</v>
      </c>
      <c r="B26" s="12">
        <f>G22</f>
        <v>55.66</v>
      </c>
      <c r="C26" s="1"/>
      <c r="D26" s="1"/>
      <c r="E26" s="27"/>
      <c r="F26" s="1"/>
      <c r="G26" s="27"/>
      <c r="H26" s="1"/>
      <c r="I26" s="27"/>
      <c r="J26" s="1"/>
      <c r="K26" s="27"/>
      <c r="L26" s="1"/>
      <c r="M26" s="27"/>
      <c r="N26" s="1"/>
      <c r="O26" s="27"/>
    </row>
    <row r="27" spans="1:15" ht="30" x14ac:dyDescent="0.25">
      <c r="A27" s="33" t="s">
        <v>11</v>
      </c>
      <c r="B27" s="12">
        <f>I22</f>
        <v>49.802</v>
      </c>
      <c r="C27" s="1"/>
      <c r="D27" s="1"/>
      <c r="E27" s="27"/>
      <c r="F27" s="1"/>
      <c r="G27" s="27"/>
      <c r="H27" s="1"/>
      <c r="I27" s="27"/>
      <c r="J27" s="1"/>
      <c r="K27" s="27"/>
      <c r="L27" s="1"/>
      <c r="M27" s="27"/>
      <c r="N27" s="1"/>
      <c r="O27" s="27"/>
    </row>
    <row r="28" spans="1:15" x14ac:dyDescent="0.25">
      <c r="A28" s="33" t="s">
        <v>14</v>
      </c>
      <c r="B28" s="12">
        <f>K22</f>
        <v>37.201999999999998</v>
      </c>
      <c r="C28" s="1"/>
      <c r="D28" s="1"/>
      <c r="E28" s="27"/>
      <c r="F28" s="1"/>
      <c r="G28" s="27"/>
      <c r="H28" s="1"/>
      <c r="I28" s="27"/>
      <c r="J28" s="1"/>
      <c r="K28" s="27"/>
      <c r="L28" s="1"/>
      <c r="M28" s="27"/>
      <c r="N28" s="1"/>
      <c r="O28" s="27"/>
    </row>
    <row r="29" spans="1:15" ht="30" x14ac:dyDescent="0.25">
      <c r="A29" s="33" t="s">
        <v>17</v>
      </c>
      <c r="B29" s="12">
        <f>M22</f>
        <v>44.393000000000001</v>
      </c>
      <c r="C29" s="1"/>
      <c r="D29" s="1"/>
      <c r="E29" s="27"/>
      <c r="F29" s="1"/>
      <c r="G29" s="27"/>
      <c r="H29" s="1"/>
      <c r="I29" s="27"/>
      <c r="J29" s="1"/>
      <c r="K29" s="27"/>
      <c r="L29" s="1"/>
      <c r="M29" s="27"/>
      <c r="N29" s="1"/>
      <c r="O29" s="27"/>
    </row>
    <row r="30" spans="1:15" ht="30" x14ac:dyDescent="0.25">
      <c r="A30" s="33" t="s">
        <v>20</v>
      </c>
      <c r="B30" s="12">
        <f>O22</f>
        <v>59.01</v>
      </c>
      <c r="C30" s="1"/>
      <c r="D30" s="1"/>
      <c r="E30" s="27"/>
      <c r="F30" s="1"/>
      <c r="G30" s="27"/>
      <c r="H30" s="1"/>
      <c r="I30" s="27"/>
      <c r="J30" s="1"/>
      <c r="K30" s="27"/>
      <c r="L30" s="1"/>
      <c r="M30" s="27"/>
      <c r="N30" s="1"/>
      <c r="O30" s="27"/>
    </row>
  </sheetData>
  <mergeCells count="9">
    <mergeCell ref="A24:E24"/>
    <mergeCell ref="A2:O3"/>
    <mergeCell ref="A1:O1"/>
    <mergeCell ref="H4:I4"/>
    <mergeCell ref="A22:E22"/>
    <mergeCell ref="N4:O4"/>
    <mergeCell ref="F4:G4"/>
    <mergeCell ref="J4:K4"/>
    <mergeCell ref="L4:M4"/>
  </mergeCells>
  <pageMargins left="0.75" right="0.75" top="1" bottom="1" header="0.5" footer="0.5"/>
  <pageSetup paperSize="8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Setup</vt:lpstr>
      <vt:lpstr>1_4_Organizzazione didat</vt:lpstr>
      <vt:lpstr>2_4_Qualità programma</vt:lpstr>
      <vt:lpstr>4_2_Coperture aggiuntive</vt:lpstr>
      <vt:lpstr>4_4_Piano gestione emerg</vt:lpstr>
      <vt:lpstr>Tabellari_Input</vt:lpstr>
      <vt:lpstr>Riepilogo</vt:lpstr>
      <vt:lpstr>'1_4_Organizzazione didat'!Area_stampa</vt:lpstr>
      <vt:lpstr>'2_4_Qualità programma'!Area_stampa</vt:lpstr>
      <vt:lpstr>'4_2_Coperture aggiuntive'!Area_stampa</vt:lpstr>
      <vt:lpstr>'4_4_Piano gestione emerg'!Area_stampa</vt:lpstr>
      <vt:lpstr>Riepilogo!Area_stampa</vt:lpstr>
      <vt:lpstr>Setup!Area_stampa</vt:lpstr>
      <vt:lpstr>Tabellari_Input!Area_stampa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Francesca Orlando</cp:lastModifiedBy>
  <cp:lastPrinted>2026-05-28T14:19:08Z</cp:lastPrinted>
  <dcterms:created xsi:type="dcterms:W3CDTF">2026-05-15T12:05:47Z</dcterms:created>
  <dcterms:modified xsi:type="dcterms:W3CDTF">2026-05-28T14:20:27Z</dcterms:modified>
</cp:coreProperties>
</file>